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7728" tabRatio="789" activeTab="0"/>
  </bookViews>
  <sheets>
    <sheet name="治験経費算出表" sheetId="1" r:id="rId1"/>
    <sheet name="臨床試験研究経費ポイント算出表" sheetId="2" r:id="rId2"/>
    <sheet name="治験薬等管理経費ポイント算出表" sheetId="3" r:id="rId3"/>
    <sheet name="製造販売後臨床試験経費算出表" sheetId="4" r:id="rId4"/>
    <sheet name="製造販売後臨床試験研究経費ポイント算出表" sheetId="5" r:id="rId5"/>
    <sheet name="調査医薬品等管理経費ポイント算出表" sheetId="6" r:id="rId6"/>
    <sheet name="費目説明" sheetId="7" r:id="rId7"/>
  </sheets>
  <definedNames>
    <definedName name="_xlnm.Print_Area" localSheetId="0">'治験経費算出表'!$A$1:$L$104</definedName>
    <definedName name="_xlnm.Print_Area" localSheetId="2">'治験薬等管理経費ポイント算出表'!$A$1:$V$37</definedName>
    <definedName name="_xlnm.Print_Area" localSheetId="3">'製造販売後臨床試験経費算出表'!$A$1:$L$104</definedName>
    <definedName name="_xlnm.Print_Area" localSheetId="4">'製造販売後臨床試験研究経費ポイント算出表'!$A$1:$V$45</definedName>
    <definedName name="_xlnm.Print_Area" localSheetId="5">'調査医薬品等管理経費ポイント算出表'!$A$1:$V$37</definedName>
    <definedName name="_xlnm.Print_Area" localSheetId="1">'臨床試験研究経費ポイント算出表'!$A$1:$V$48</definedName>
  </definedNames>
  <calcPr fullCalcOnLoad="1"/>
</workbook>
</file>

<file path=xl/sharedStrings.xml><?xml version="1.0" encoding="utf-8"?>
<sst xmlns="http://schemas.openxmlformats.org/spreadsheetml/2006/main" count="877" uniqueCount="404">
  <si>
    <t>臨床試験研究経費ポイント算出表</t>
  </si>
  <si>
    <t>A</t>
  </si>
  <si>
    <t>C</t>
  </si>
  <si>
    <t>D</t>
  </si>
  <si>
    <t>対象疾患の重症度</t>
  </si>
  <si>
    <t>入院・外来の別</t>
  </si>
  <si>
    <t>治験薬製造承認の状況</t>
  </si>
  <si>
    <t>プラセボの使用</t>
  </si>
  <si>
    <t>併用薬の使用</t>
  </si>
  <si>
    <t>治験薬の投与経路</t>
  </si>
  <si>
    <t>治験薬の投与期間</t>
  </si>
  <si>
    <t>被験者層</t>
  </si>
  <si>
    <t>被験者の選出</t>
  </si>
  <si>
    <t>（適格＋除外基準数）</t>
  </si>
  <si>
    <t>ポイント</t>
  </si>
  <si>
    <t>要素</t>
  </si>
  <si>
    <t>Ⅰ</t>
  </si>
  <si>
    <t>Ⅱ</t>
  </si>
  <si>
    <t>Ⅲ</t>
  </si>
  <si>
    <t>ポイント数</t>
  </si>
  <si>
    <t>ウエイト</t>
  </si>
  <si>
    <t>チェックポイントの経過観察回数</t>
  </si>
  <si>
    <t>臨床症状観察項目数</t>
  </si>
  <si>
    <t>一般的臨床検査＋</t>
  </si>
  <si>
    <t>非侵襲的機能検査</t>
  </si>
  <si>
    <t>及び画像診断項目数</t>
  </si>
  <si>
    <t>侵襲的機能検査及び</t>
  </si>
  <si>
    <t>画像診断回数</t>
  </si>
  <si>
    <t>特殊検査のための検体</t>
  </si>
  <si>
    <t>採取回数</t>
  </si>
  <si>
    <t>生検回数</t>
  </si>
  <si>
    <t>症例発表</t>
  </si>
  <si>
    <t>承認申請に使用される</t>
  </si>
  <si>
    <t>文書等の作成</t>
  </si>
  <si>
    <t>相の種類</t>
  </si>
  <si>
    <t>合計ポイント数</t>
  </si>
  <si>
    <t>１．Ｑ及びＲを除いた合計ポイント数</t>
  </si>
  <si>
    <t>症例</t>
  </si>
  <si>
    <t>）×6,000円×症例数（</t>
  </si>
  <si>
    <t>）×6,000円</t>
  </si>
  <si>
    <t>臨床試験研究経費　　＝</t>
  </si>
  <si>
    <t>B</t>
  </si>
  <si>
    <t>デザイン</t>
  </si>
  <si>
    <t>オープン</t>
  </si>
  <si>
    <t>E</t>
  </si>
  <si>
    <t>F</t>
  </si>
  <si>
    <t>G</t>
  </si>
  <si>
    <t>H</t>
  </si>
  <si>
    <t>I</t>
  </si>
  <si>
    <t>J</t>
  </si>
  <si>
    <t>20～29</t>
  </si>
  <si>
    <t>K</t>
  </si>
  <si>
    <t>5～9</t>
  </si>
  <si>
    <t>L</t>
  </si>
  <si>
    <t>M</t>
  </si>
  <si>
    <t>50～99</t>
  </si>
  <si>
    <t>N</t>
  </si>
  <si>
    <t>O</t>
  </si>
  <si>
    <t>P</t>
  </si>
  <si>
    <t>Q</t>
  </si>
  <si>
    <t>R</t>
  </si>
  <si>
    <t>S</t>
  </si>
  <si>
    <t>２．Ｑ及びＲの合計ポイント数</t>
  </si>
  <si>
    <t>①　　＋　　②</t>
  </si>
  <si>
    <t>＝</t>
  </si>
  <si>
    <t>算出額： ①合計ポイント数の１（</t>
  </si>
  <si>
    <t>　    　　 ②合計ポイント数の２（</t>
  </si>
  <si>
    <t>治験薬の剤型</t>
  </si>
  <si>
    <t>調剤及び出庫回数</t>
  </si>
  <si>
    <t>保存状況</t>
  </si>
  <si>
    <t>単相か複数相か</t>
  </si>
  <si>
    <t>単科か複数科か</t>
  </si>
  <si>
    <t>2つ</t>
  </si>
  <si>
    <t>同一治験薬での</t>
  </si>
  <si>
    <t>対象疾患の数</t>
  </si>
  <si>
    <t>ウォッシュアウト時</t>
  </si>
  <si>
    <t>のプラセボの使用</t>
  </si>
  <si>
    <t>特殊説明文書等の添付</t>
  </si>
  <si>
    <t>治験薬の種目</t>
  </si>
  <si>
    <t>併用薬の交付</t>
  </si>
  <si>
    <t>併用適用時併用薬チェック</t>
  </si>
  <si>
    <t>請求医のチェック</t>
  </si>
  <si>
    <t>治験薬規格数</t>
  </si>
  <si>
    <t>治験期間（１ヶ月単位）</t>
  </si>
  <si>
    <t>算出額：　　　合計ポイント数（</t>
  </si>
  <si>
    <t>治験依頼者</t>
  </si>
  <si>
    <t>被験薬コード</t>
  </si>
  <si>
    <t>治験課題名</t>
  </si>
  <si>
    <t>金額</t>
  </si>
  <si>
    <t>旅費</t>
  </si>
  <si>
    <t>治験課題名</t>
  </si>
  <si>
    <t>審査等経費</t>
  </si>
  <si>
    <t>費目</t>
  </si>
  <si>
    <t>①</t>
  </si>
  <si>
    <t>②</t>
  </si>
  <si>
    <t>③</t>
  </si>
  <si>
    <t>④</t>
  </si>
  <si>
    <t>⑤</t>
  </si>
  <si>
    <t>⑥</t>
  </si>
  <si>
    <t>⑦</t>
  </si>
  <si>
    <t>⑧</t>
  </si>
  <si>
    <t>⑨</t>
  </si>
  <si>
    <t>⑩</t>
  </si>
  <si>
    <t>⑪</t>
  </si>
  <si>
    <t>⑫</t>
  </si>
  <si>
    <t>備品費</t>
  </si>
  <si>
    <t>被験者負担軽減費</t>
  </si>
  <si>
    <t>管理費</t>
  </si>
  <si>
    <t>間接経費</t>
  </si>
  <si>
    <t>モニタリング・監査</t>
  </si>
  <si>
    <t>大学経費</t>
  </si>
  <si>
    <t>施設運営費</t>
  </si>
  <si>
    <t>⑬</t>
  </si>
  <si>
    <t xml:space="preserve">契約単位で算定する経費(審査及び運営等にかかる経費) </t>
  </si>
  <si>
    <t xml:space="preserve">(A)直接経費 </t>
  </si>
  <si>
    <t>(1)審査等経費</t>
  </si>
  <si>
    <t>(2)旅費</t>
  </si>
  <si>
    <t>(5)管理的経費</t>
  </si>
  <si>
    <t>①備品費</t>
  </si>
  <si>
    <t>②施設運営費</t>
  </si>
  <si>
    <t>管理費</t>
  </si>
  <si>
    <t>(A)小計　　(1)＋(2)＋(3)＋(4)＋(5)</t>
  </si>
  <si>
    <t>(B)間接経費</t>
  </si>
  <si>
    <t xml:space="preserve">症例単位で算定する経費(症例実施にかかる経費) </t>
  </si>
  <si>
    <t>(6)臨床試験研究経費</t>
  </si>
  <si>
    <t>管理費</t>
  </si>
  <si>
    <t>治験に係る経費積算表</t>
  </si>
  <si>
    <t xml:space="preserve">当該治験に必要な機械器具の購入に要する経費 </t>
  </si>
  <si>
    <t>算定基準：１契約につき　150,000円</t>
  </si>
  <si>
    <t>算定基準：公立大学法人和歌山県立医科大学職員旅費規程による</t>
  </si>
  <si>
    <t>積算</t>
  </si>
  <si>
    <t>契約時納入金額</t>
  </si>
  <si>
    <t>(ｳ)契約単位合計</t>
  </si>
  <si>
    <t>円</t>
  </si>
  <si>
    <t>（うち消費税等</t>
  </si>
  <si>
    <t>○</t>
  </si>
  <si>
    <t>脱落時金額（症例脱落に係る経費／1症例当たり）</t>
  </si>
  <si>
    <t>№１</t>
  </si>
  <si>
    <t>№2</t>
  </si>
  <si>
    <t>費目説明</t>
  </si>
  <si>
    <t>治験薬の温度管理</t>
  </si>
  <si>
    <t>当該治験において求められている結果を導くために必要不可欠であり、かつ当該施設で保有していない機械器具（保有していても当該治験に用いることのできない場合を含む。）の購入に要する経費</t>
  </si>
  <si>
    <t>製造販売後臨床試験研究経費ポイント算出表</t>
  </si>
  <si>
    <t>試験依頼者</t>
  </si>
  <si>
    <t>試験課題名</t>
  </si>
  <si>
    <t>調査医薬品の投与経路</t>
  </si>
  <si>
    <t>調査医薬品の投与期間</t>
  </si>
  <si>
    <t>(7)管理的経費</t>
  </si>
  <si>
    <t>（契約単位の経費）</t>
  </si>
  <si>
    <t>同意から本登録に至らなかった症例に対し適用する経費</t>
  </si>
  <si>
    <t>契約金額総額    （</t>
  </si>
  <si>
    <t>症例）</t>
  </si>
  <si>
    <t>円）</t>
  </si>
  <si>
    <t>協力部門への配当</t>
  </si>
  <si>
    <t>モニタリング・監査費（モニタリング・監査実施に係る経費／1回当たり）</t>
  </si>
  <si>
    <t>(C)大学経費</t>
  </si>
  <si>
    <t>(D)小計(A)＋(B)＋(Ｃ）</t>
  </si>
  <si>
    <t>(ｱ)契約単位合計　(D)＋(E)</t>
  </si>
  <si>
    <t xml:space="preserve">(F)直接経費 </t>
  </si>
  <si>
    <t>(F)小計　　(6)＋(7)</t>
  </si>
  <si>
    <t>(G)間接経費</t>
  </si>
  <si>
    <t>（H）大学経費</t>
  </si>
  <si>
    <t>（I）小計(F)＋(G)＋（H）</t>
  </si>
  <si>
    <t>(ｲ)症例単位合計　(I)＋(J)</t>
  </si>
  <si>
    <t>実施時金額（症例実施に係る経費／１症例当たり）</t>
  </si>
  <si>
    <t>（Ａ）×30％</t>
  </si>
  <si>
    <t>（F）×30％</t>
  </si>
  <si>
    <t>(J)消費税(I)×０．1</t>
  </si>
  <si>
    <t>(E)消費税(D)×０．1</t>
  </si>
  <si>
    <t>症例発表等研究経費</t>
  </si>
  <si>
    <t>⑭</t>
  </si>
  <si>
    <t>（治験を実施する講座名）</t>
  </si>
  <si>
    <t>配当内訳（消費税を除く）</t>
  </si>
  <si>
    <t>（人体病理学講座）</t>
  </si>
  <si>
    <t>（臨床研究センター）</t>
  </si>
  <si>
    <t>原則</t>
  </si>
  <si>
    <t>Q</t>
  </si>
  <si>
    <t>非盲検の薬剤師</t>
  </si>
  <si>
    <t>脱落時金額</t>
  </si>
  <si>
    <t>⑮</t>
  </si>
  <si>
    <t>⑯</t>
  </si>
  <si>
    <t>⑰</t>
  </si>
  <si>
    <t>ＣＲＣ初期準備経費</t>
  </si>
  <si>
    <t>被験者の同意を取得するも治験薬投与に至らなかった脱落症例に対して、同意取得やスクリーニング等の作業に必要な経費　　　　　　　　　　　　　　　　　　　　　　　　　　　　　　　　　　　　　　　　　　　　　　　　　　　　　　　算定基準：１症例につき　60,000円</t>
  </si>
  <si>
    <t>検査機器/キット等保管費</t>
  </si>
  <si>
    <t>③ＣＲＣ初期準備経費</t>
  </si>
  <si>
    <t>［（１）＋（２）＋（３）＋（４）＋｛（５）①＋②＋③＋④＋⑤｝］×10％</t>
  </si>
  <si>
    <t>原則、1症例当たり60,000円（消費税を除く）</t>
  </si>
  <si>
    <t>ＣＲＣ経費（院内CRC）</t>
  </si>
  <si>
    <t>※病理スライド標本作成がある場合</t>
  </si>
  <si>
    <t>　・人体病理学講座に30,000円</t>
  </si>
  <si>
    <t>※病理スライド標本作成がない場合</t>
  </si>
  <si>
    <t>　・残りを講座・臨床研究センター・協力部門（必要時）で均分</t>
  </si>
  <si>
    <t>　・講座・臨床研究センター・協力部門（必要時）で均分</t>
  </si>
  <si>
    <t>※病理スライド標本作成がある場合、人体病理学講座に30,000円</t>
  </si>
  <si>
    <t>整理番号</t>
  </si>
  <si>
    <t>区分</t>
  </si>
  <si>
    <t>□医薬品　□医療機器　□再生医療</t>
  </si>
  <si>
    <t>１．</t>
  </si>
  <si>
    <t>２．</t>
  </si>
  <si>
    <t>当該治験及び治験に関連する研究に必要な旅費
算定基準：「公立大学法人和歌山県立医科大学職員旅費規程」による</t>
  </si>
  <si>
    <t>⑥ＣＲＣ経費</t>
  </si>
  <si>
    <t>（ウエイト×</t>
  </si>
  <si>
    <t>）</t>
  </si>
  <si>
    <t>回）</t>
  </si>
  <si>
    <t>×回数（</t>
  </si>
  <si>
    <t>×1,000円×症例数</t>
  </si>
  <si>
    <t>症例数</t>
  </si>
  <si>
    <t>×4,000円</t>
  </si>
  <si>
    <t xml:space="preserve"> ×6,000円</t>
  </si>
  <si>
    <t>治験薬管理経費ポイント数</t>
  </si>
  <si>
    <t>（外部CRCを使用）算定不要</t>
  </si>
  <si>
    <t>ヵ月</t>
  </si>
  <si>
    <t>（検査機器/外注検査キット等の保管が発生）算定基準：１契約につき　30,000円　　　　　　　　　　　　　　　　　　　　　　　　　　　　　　　　　　　　　　　　　　　　　　　　　　　　　　</t>
  </si>
  <si>
    <t>（検査機器/外注検査キット等の保管が発生しない場合）算定不要</t>
  </si>
  <si>
    <t>10,000円×1症例あたりの来院回数</t>
  </si>
  <si>
    <t>回×症例数</t>
  </si>
  <si>
    <t>臨床試験研究経費ポイント数（Ｑ,Ｒを除く）</t>
  </si>
  <si>
    <t>×6,000円</t>
  </si>
  <si>
    <t>（外部CRCを使用）</t>
  </si>
  <si>
    <t>×1,500円</t>
  </si>
  <si>
    <t>臨床試験研究経費ポイント数（Ｑ,Ｒを除く）</t>
  </si>
  <si>
    <t>（院内CRCを使用）</t>
  </si>
  <si>
    <t>（院内CRCを使用）１契約につき　100,000円</t>
  </si>
  <si>
    <t xml:space="preserve">(A) </t>
  </si>
  <si>
    <t>(B)</t>
  </si>
  <si>
    <t>間接経費</t>
  </si>
  <si>
    <t>大学経費</t>
  </si>
  <si>
    <t>(C)</t>
  </si>
  <si>
    <t>審査等経費</t>
  </si>
  <si>
    <t>管理費</t>
  </si>
  <si>
    <t>(A) ×30％</t>
  </si>
  <si>
    <t>審査等経費×10％</t>
  </si>
  <si>
    <t>継続審査に必要な経費（20,000円）</t>
  </si>
  <si>
    <t>合計　(D)＋(E)</t>
  </si>
  <si>
    <t>(D)</t>
  </si>
  <si>
    <t>小計(A)＋(B)＋(Ｃ）</t>
  </si>
  <si>
    <t>消費税(D)×０．1</t>
  </si>
  <si>
    <t>(E)</t>
  </si>
  <si>
    <t>積算</t>
  </si>
  <si>
    <r>
      <t>(4)</t>
    </r>
    <r>
      <rPr>
        <sz val="11"/>
        <rFont val="ＭＳ Ｐゴシック"/>
        <family val="3"/>
      </rPr>
      <t>症例発表等研究経費</t>
    </r>
  </si>
  <si>
    <t>⑤被験者負担軽減費</t>
  </si>
  <si>
    <t>［（６）＋（7）⑥］×10％</t>
  </si>
  <si>
    <t>(ｴ)症例単位合計＝</t>
  </si>
  <si>
    <t>円／1症例当たりを（</t>
  </si>
  <si>
    <t>）へ配当</t>
  </si>
  <si>
    <r>
      <t>(F)(6)臨床試験研究経費のうち　</t>
    </r>
    <r>
      <rPr>
        <u val="single"/>
        <sz val="11"/>
        <rFont val="ＭＳ Ｐゴシック"/>
        <family val="3"/>
      </rPr>
      <t>　　　　　　　　　　　</t>
    </r>
  </si>
  <si>
    <t>×1,000円×症例数×0.8</t>
  </si>
  <si>
    <t xml:space="preserve"> ×6,000円×0.8</t>
  </si>
  <si>
    <t>×6,000円×0.8</t>
  </si>
  <si>
    <t>×4,000円×0.8</t>
  </si>
  <si>
    <t>×1,500円×0.8</t>
  </si>
  <si>
    <t>製造販売後臨床試験に係る経費積算表</t>
  </si>
  <si>
    <t>１．P及びQを除いた合計ポイント数</t>
  </si>
  <si>
    <t>２．P及びQの合計ポイント数</t>
  </si>
  <si>
    <t xml:space="preserve">当該製造販売後臨床試験に必要な機械器具の購入に要する経費 </t>
  </si>
  <si>
    <t>製造販売後臨床試験研究経費ポイント数（Ｐ+Ｑ）</t>
  </si>
  <si>
    <t>製造販売後臨床試験研究経費ポイント数（Ｐ,Ｑを除く）</t>
  </si>
  <si>
    <t>製造販売後臨床試験研究経費ポイント数（Ｐ,Ｑを除く）</t>
  </si>
  <si>
    <t>再審査・再評価申請用の</t>
  </si>
  <si>
    <t>）×6,000円×0.8×症例数（</t>
  </si>
  <si>
    <t>）×6,000円×0.8</t>
  </si>
  <si>
    <t>）＝</t>
  </si>
  <si>
    <t>整理番号</t>
  </si>
  <si>
    <t>区分</t>
  </si>
  <si>
    <t>□治験　　■製造販売後臨床試験</t>
  </si>
  <si>
    <t>※50週以上は、25週毎に　　　　　　　　　9ポイント加算する</t>
  </si>
  <si>
    <t>治験薬等管理経費ポイント算出表</t>
  </si>
  <si>
    <t>症例</t>
  </si>
  <si>
    <t>症例</t>
  </si>
  <si>
    <t>症例数</t>
  </si>
  <si>
    <t>ヵ月（治験薬の保存・管理）</t>
  </si>
  <si>
    <t>）×１,000円×症例数（</t>
  </si>
  <si>
    <t>　）　</t>
  </si>
  <si>
    <t>円</t>
  </si>
  <si>
    <t>＝治験薬等管理経費</t>
  </si>
  <si>
    <r>
      <t>当該治験に従事する職員にかかる人件費
算定基準：</t>
    </r>
    <r>
      <rPr>
        <sz val="11"/>
        <rFont val="ＭＳ Ｐゴシック"/>
        <family val="3"/>
      </rPr>
      <t>１ヶ月につき15,000円</t>
    </r>
  </si>
  <si>
    <r>
      <t>モニタリング・監査に要する経費
算</t>
    </r>
    <r>
      <rPr>
        <sz val="11"/>
        <rFont val="ＭＳ Ｐゴシック"/>
        <family val="3"/>
      </rPr>
      <t>定基準：20,000円×回数</t>
    </r>
  </si>
  <si>
    <t>依頼症例数</t>
  </si>
  <si>
    <t>調査医薬品等管理経費ポイント算出表</t>
  </si>
  <si>
    <t>試験薬の剤型</t>
  </si>
  <si>
    <t>試験薬の投与期間</t>
  </si>
  <si>
    <t>同一試験薬での</t>
  </si>
  <si>
    <t>試験薬の種目</t>
  </si>
  <si>
    <t>試験薬規格数</t>
  </si>
  <si>
    <t>試験薬の温度管理</t>
  </si>
  <si>
    <t>試験期間（１ヶ月単位）</t>
  </si>
  <si>
    <t>（外部CRCを使用）算定不要</t>
  </si>
  <si>
    <t>軽症</t>
  </si>
  <si>
    <t>中等度</t>
  </si>
  <si>
    <t>重症・重篤</t>
  </si>
  <si>
    <t>外来</t>
  </si>
  <si>
    <t>入院</t>
  </si>
  <si>
    <t>他の適応に</t>
  </si>
  <si>
    <t>国内で承認</t>
  </si>
  <si>
    <t>同一適応に</t>
  </si>
  <si>
    <t>欧米で承認</t>
  </si>
  <si>
    <t>未承認</t>
  </si>
  <si>
    <t>単盲検</t>
  </si>
  <si>
    <t>二重盲検</t>
  </si>
  <si>
    <t>使用</t>
  </si>
  <si>
    <t>週</t>
  </si>
  <si>
    <t>加算するポイント</t>
  </si>
  <si>
    <t>25～49週※</t>
  </si>
  <si>
    <t>5～24週</t>
  </si>
  <si>
    <t>4週間以内</t>
  </si>
  <si>
    <t>同効薬でも</t>
  </si>
  <si>
    <t>不変使用可</t>
  </si>
  <si>
    <t>同効薬のみ</t>
  </si>
  <si>
    <t>禁止</t>
  </si>
  <si>
    <t>全面禁止</t>
  </si>
  <si>
    <t>内用・外用</t>
  </si>
  <si>
    <t>皮下・筋注</t>
  </si>
  <si>
    <t>静脈・特殊</t>
  </si>
  <si>
    <t>※50週以上は、25週毎に　　　　　　　9ポイント加算</t>
  </si>
  <si>
    <t>成人</t>
  </si>
  <si>
    <t>乳児・新生児</t>
  </si>
  <si>
    <t>19以下</t>
  </si>
  <si>
    <t>小児、成人</t>
  </si>
  <si>
    <t>（高齢者、肝、腎障害等合併有）</t>
  </si>
  <si>
    <t>30以上</t>
  </si>
  <si>
    <t>10以上</t>
  </si>
  <si>
    <t>4以下</t>
  </si>
  <si>
    <t>１回</t>
  </si>
  <si>
    <t>Ⅱ相・Ⅲ相</t>
  </si>
  <si>
    <t>Ⅰ相</t>
  </si>
  <si>
    <t>30枚以内</t>
  </si>
  <si>
    <t>31～50枚</t>
  </si>
  <si>
    <t>51枚以上</t>
  </si>
  <si>
    <t>100以上</t>
  </si>
  <si>
    <t>49以下</t>
  </si>
  <si>
    <t>■治験　　 □製造販売後臨床試験</t>
  </si>
  <si>
    <t>□治験　　 ■製造販売後臨床試験</t>
  </si>
  <si>
    <t>■治験　　 □製造販売後臨床試験</t>
  </si>
  <si>
    <t>×</t>
  </si>
  <si>
    <t>治験課題名</t>
  </si>
  <si>
    <t>治験依頼者</t>
  </si>
  <si>
    <t>内服</t>
  </si>
  <si>
    <t>外用</t>
  </si>
  <si>
    <t>注射</t>
  </si>
  <si>
    <t>単回</t>
  </si>
  <si>
    <t>5回以下</t>
  </si>
  <si>
    <t>6回以上</t>
  </si>
  <si>
    <t>冷所及び遮光</t>
  </si>
  <si>
    <t>冷所又は遮光</t>
  </si>
  <si>
    <t>室温</t>
  </si>
  <si>
    <t>2つの相同時</t>
  </si>
  <si>
    <t>3以上</t>
  </si>
  <si>
    <t>3科以上</t>
  </si>
  <si>
    <t>2科</t>
  </si>
  <si>
    <t>3つ以上</t>
  </si>
  <si>
    <t>有</t>
  </si>
  <si>
    <t>1種</t>
  </si>
  <si>
    <t>2種</t>
  </si>
  <si>
    <t>3種以上</t>
  </si>
  <si>
    <t>向精神薬・麻薬</t>
  </si>
  <si>
    <t>毒・劇薬（予定）</t>
  </si>
  <si>
    <t>2名以下</t>
  </si>
  <si>
    <t>3～5名</t>
  </si>
  <si>
    <t>6名以上</t>
  </si>
  <si>
    <t>□治験　　 ■製造販売後臨床試験</t>
  </si>
  <si>
    <t>調査医薬品等管理経費ポイント数</t>
  </si>
  <si>
    <r>
      <t xml:space="preserve">当該治験に必要なＣＲＣ等の研修等に要する経費
</t>
    </r>
    <r>
      <rPr>
        <sz val="11"/>
        <rFont val="ＭＳ Ｐゴシック"/>
        <family val="3"/>
      </rPr>
      <t>・算定基準：臨床試験研究経費ポイント数（</t>
    </r>
    <r>
      <rPr>
        <sz val="11"/>
        <rFont val="ＭＳ Ｐゴシック"/>
        <family val="3"/>
      </rPr>
      <t>Q</t>
    </r>
    <r>
      <rPr>
        <sz val="11"/>
        <rFont val="ＭＳ Ｐゴシック"/>
        <family val="3"/>
      </rPr>
      <t>、</t>
    </r>
    <r>
      <rPr>
        <sz val="11"/>
        <rFont val="ＭＳ Ｐゴシック"/>
        <family val="3"/>
      </rPr>
      <t>R</t>
    </r>
    <r>
      <rPr>
        <sz val="11"/>
        <rFont val="ＭＳ Ｐゴシック"/>
        <family val="3"/>
      </rPr>
      <t>以外）×</t>
    </r>
    <r>
      <rPr>
        <sz val="11"/>
        <rFont val="ＭＳ Ｐゴシック"/>
        <family val="3"/>
      </rPr>
      <t>4,000円</t>
    </r>
    <r>
      <rPr>
        <sz val="11"/>
        <rFont val="ＭＳ Ｐゴシック"/>
        <family val="3"/>
      </rPr>
      <t>×症例数　　　　　　　　　　　　　　　　　　　　　　　　　　　・算定基準：製造販売後臨床試験研究経費ポイント数（Ｐ、</t>
    </r>
    <r>
      <rPr>
        <sz val="11"/>
        <rFont val="ＭＳ Ｐゴシック"/>
        <family val="3"/>
      </rPr>
      <t>Q</t>
    </r>
    <r>
      <rPr>
        <sz val="11"/>
        <rFont val="ＭＳ Ｐゴシック"/>
        <family val="3"/>
      </rPr>
      <t>以外）×</t>
    </r>
    <r>
      <rPr>
        <sz val="11"/>
        <rFont val="ＭＳ Ｐゴシック"/>
        <family val="3"/>
      </rPr>
      <t>4,000円</t>
    </r>
    <r>
      <rPr>
        <sz val="11"/>
        <rFont val="ＭＳ Ｐゴシック"/>
        <family val="3"/>
      </rPr>
      <t>×症例数×</t>
    </r>
    <r>
      <rPr>
        <sz val="11"/>
        <rFont val="ＭＳ Ｐゴシック"/>
        <family val="3"/>
      </rPr>
      <t>0.8</t>
    </r>
  </si>
  <si>
    <r>
      <rPr>
        <sz val="11"/>
        <rFont val="ＭＳ Ｐゴシック"/>
        <family val="3"/>
      </rPr>
      <t>当該治験に必要な外部ＣＲＣの管理監督等に要する経費　　　　　　　　　　　　　　　　　　　　　　　　　　　　　　　　　　　・算定基準：臨床試験研究経費ポイント数（</t>
    </r>
    <r>
      <rPr>
        <sz val="11"/>
        <rFont val="ＭＳ Ｐゴシック"/>
        <family val="3"/>
      </rPr>
      <t>Q</t>
    </r>
    <r>
      <rPr>
        <sz val="11"/>
        <rFont val="ＭＳ Ｐゴシック"/>
        <family val="3"/>
      </rPr>
      <t>、</t>
    </r>
    <r>
      <rPr>
        <sz val="11"/>
        <rFont val="ＭＳ Ｐゴシック"/>
        <family val="3"/>
      </rPr>
      <t>R</t>
    </r>
    <r>
      <rPr>
        <sz val="11"/>
        <rFont val="ＭＳ Ｐゴシック"/>
        <family val="3"/>
      </rPr>
      <t>以外）×</t>
    </r>
    <r>
      <rPr>
        <sz val="11"/>
        <rFont val="ＭＳ Ｐゴシック"/>
        <family val="3"/>
      </rPr>
      <t>1,500円</t>
    </r>
    <r>
      <rPr>
        <sz val="11"/>
        <rFont val="ＭＳ Ｐゴシック"/>
        <family val="3"/>
      </rPr>
      <t>×症例数　　　　　　　　　　　　　　　　　　　　　　　　　　　・算定基準：製造販売後臨床試験研究経費ポイント数（Ｐ、</t>
    </r>
    <r>
      <rPr>
        <sz val="11"/>
        <rFont val="ＭＳ Ｐゴシック"/>
        <family val="3"/>
      </rPr>
      <t>Q</t>
    </r>
    <r>
      <rPr>
        <sz val="11"/>
        <rFont val="ＭＳ Ｐゴシック"/>
        <family val="3"/>
      </rPr>
      <t>以外）×</t>
    </r>
    <r>
      <rPr>
        <sz val="11"/>
        <rFont val="ＭＳ Ｐゴシック"/>
        <family val="3"/>
      </rPr>
      <t>1,500円</t>
    </r>
    <r>
      <rPr>
        <sz val="11"/>
        <rFont val="ＭＳ Ｐゴシック"/>
        <family val="3"/>
      </rPr>
      <t>×症例数×</t>
    </r>
    <r>
      <rPr>
        <sz val="11"/>
        <rFont val="ＭＳ Ｐゴシック"/>
        <family val="3"/>
      </rPr>
      <t>0.8</t>
    </r>
  </si>
  <si>
    <t>ＣＲＣ経費（外部CRC）</t>
  </si>
  <si>
    <t>当該治験開始までの準備（プロトコールレビュー、院内関連部門調整等）等、CRC業務に係る経費　　　　　　　　　　　　　                                  　　                         　　　　　　　　　　　　　　　　　　　　　　　　　算定基準：１契約につき　100,000円　　　　　　　　　　　　　　　　　　　　　　　　　　　　　　　　　　　　　　　　　　　　　　　　　　　ただし、治験審査委員会審査後契約に至らなかったものについても適用する　　　　　　　　　　　　　　　　　　　　　　　　　　　　　　　　　　　　　　　　　　　（院内CRCの場合のみ算定）</t>
  </si>
  <si>
    <t>心電図や外注検査キット等の保管が発生する場合の経費　　　              　　　　　　　　　　　　　　　　                     　　　算定基準：１契約につき　30,000円　</t>
  </si>
  <si>
    <t>※他にも協力部門がある場合、臨床試験研究経費の中から配当</t>
  </si>
  <si>
    <t>費目</t>
  </si>
  <si>
    <t>継続審査にかかる経費/１年当たり　（２年目以降、１年ごとに請求）</t>
  </si>
  <si>
    <t>継続審査にかかる経費/１年当たり　（２年目以降、１年ごとに請求）</t>
  </si>
  <si>
    <r>
      <rPr>
        <sz val="11"/>
        <rFont val="ＭＳ Ｐゴシック"/>
        <family val="3"/>
      </rPr>
      <t>当該治験に関連して必要となる研究経費のうち、症例数に依らない研究費　　　　　　　　　　　　　　　　　　　　　　　　　　　　　　　　　　　　　　　　　（症例発表、承認（再審査・再評価）申請に使用される文書等の作成）
・算定基準：臨床試験研究経費ポイント数（Q、R）×6,000円×症例数　　　　　　　　　　　　　　　　　　　　・算定基準：製造販売後臨床試験研究経費ポイント数（Ｐ、</t>
    </r>
    <r>
      <rPr>
        <sz val="11"/>
        <rFont val="ＭＳ Ｐゴシック"/>
        <family val="3"/>
      </rPr>
      <t>Q</t>
    </r>
    <r>
      <rPr>
        <sz val="11"/>
        <rFont val="ＭＳ Ｐゴシック"/>
        <family val="3"/>
      </rPr>
      <t>）×</t>
    </r>
    <r>
      <rPr>
        <sz val="11"/>
        <rFont val="ＭＳ Ｐゴシック"/>
        <family val="3"/>
      </rPr>
      <t>6,000</t>
    </r>
    <r>
      <rPr>
        <sz val="11"/>
        <rFont val="ＭＳ Ｐゴシック"/>
        <family val="3"/>
      </rPr>
      <t>円×症例数×0.8</t>
    </r>
  </si>
  <si>
    <t>臨床試験研究経費</t>
  </si>
  <si>
    <t>④検査機器/ｷｯﾄ等保管費</t>
  </si>
  <si>
    <t>治験薬（調査医薬品）等の保存管理に要する経費
・算定基準：治験薬等管理経費ポイント数×1,000円×症例数　　　　　　　　　　　　　　　　　　　　　　　　　　　　　　　　　　　　　　　　　　　　　　　　　　　　　　　　　・算定基準：調査医薬品等管理経費ポイント数×1,000円×症例数×0.8</t>
  </si>
  <si>
    <r>
      <t>当該治験に関連して必要となる研究経費　　　　　　　　　     　    　　　　　                　　　　　　　　　　　</t>
    </r>
    <r>
      <rPr>
        <sz val="11"/>
        <rFont val="ＭＳ Ｐゴシック"/>
        <family val="3"/>
      </rPr>
      <t>ただし、症例発表等の症例数に依らないポイントについては、症例発表等研究経費として契約単位で算定
・算定基準：臨床試験研究経費ポイント数（Q、R以外）×6,000円×症例数　　　　　　　　　　　　　　　　　　　　　　　　　　　・算定基準：製造販売後臨床試験研究経費ポイント数（Ｐ、</t>
    </r>
    <r>
      <rPr>
        <sz val="11"/>
        <rFont val="ＭＳ Ｐゴシック"/>
        <family val="3"/>
      </rPr>
      <t>Q以外</t>
    </r>
    <r>
      <rPr>
        <sz val="11"/>
        <rFont val="ＭＳ Ｐゴシック"/>
        <family val="3"/>
      </rPr>
      <t>）×</t>
    </r>
    <r>
      <rPr>
        <sz val="11"/>
        <rFont val="ＭＳ Ｐゴシック"/>
        <family val="3"/>
      </rPr>
      <t>6,000</t>
    </r>
    <r>
      <rPr>
        <sz val="11"/>
        <rFont val="ＭＳ Ｐゴシック"/>
        <family val="3"/>
      </rPr>
      <t>円×症例数×</t>
    </r>
    <r>
      <rPr>
        <sz val="11"/>
        <rFont val="ＭＳ Ｐゴシック"/>
        <family val="3"/>
      </rPr>
      <t>0.8</t>
    </r>
  </si>
  <si>
    <r>
      <t xml:space="preserve">当該治験（試験）の審査及び各種手続きに必要な経費（外部委員等謝金を含む）
</t>
    </r>
    <r>
      <rPr>
        <sz val="11"/>
        <rFont val="ＭＳ Ｐゴシック"/>
        <family val="3"/>
      </rPr>
      <t>・初回　算定基準：１契約につき　150,000円
ただし、治験審査委員会審査後契約に至らなかったものについても適用する                                                　　　　　　　　　　　　　　　　　　　　　　　　　　　　　　　　　　・２年目以降　算定基準：継続審査１年当たり　20,000円　　　　　　　                 　　　　　　　　　　　　　　　　　　　　　　　　　               　 ２年目以降の審査料は１年ごとに請求とする</t>
    </r>
  </si>
  <si>
    <t>交通費の負担増等治験参加に伴う被験者の負担を軽減するための経費　　　　　　　　　　　　　　　　　　　　　　　　　　　　　　　　　　　　　　　　（入院は入退院を１来院とする）
算定基準：１来院当たり10,000円×１症例当たりの来院回数×症例数</t>
  </si>
  <si>
    <t>当該治験に必要な光熱水費、消耗品費、印刷製本費、通信運搬費、治験審査委員会等の事務処理に必要な経費、治験進行の管理等に必要な経費　　　　　　　　　　　　　　　　　　　　　　　　　　　　　　　　　　　　　　　　　　　　　　　　　　　　　算定基準：（上記①～⑫）×10％</t>
  </si>
  <si>
    <t>技術料、機械損料、建物使用料、治験管理経費（症例検索のためのデータベース作成等）、その他①～⑩に該当しない治験関連経費　　　　　　　　　　　　　　　　　　　　　　　　　　　　　　　　　　　　　　　　　　　　　　　　　　　　　　　　　　　　　　　　　　　　　算定基準：直接経費×30％</t>
  </si>
  <si>
    <t>（□新規　□変更）</t>
  </si>
  <si>
    <t>１ヵ月15,000円×</t>
  </si>
  <si>
    <t>初回IRB月より</t>
  </si>
  <si>
    <t>開始日</t>
  </si>
  <si>
    <t>終了日</t>
  </si>
  <si>
    <t>作成日</t>
  </si>
  <si>
    <t>年　　月　　日</t>
  </si>
  <si>
    <t>作成日</t>
  </si>
  <si>
    <t>治験薬等管理経費　　　　　　　　　　　　　　　　　　調査医薬品等管理経費</t>
  </si>
  <si>
    <t>(3)治験薬等管理経費</t>
  </si>
  <si>
    <t>(3)調査医薬品等管理経費</t>
  </si>
  <si>
    <t>人体病理学講座</t>
  </si>
  <si>
    <t>協力部門名</t>
  </si>
  <si>
    <t>臨床試験研究経費ポイント数　　　　　　　　（Ｑ+Ｒ）</t>
  </si>
  <si>
    <t>）×0.8＝調査医薬品等管理経費</t>
  </si>
  <si>
    <t>システム利用料（Agatha利用に係る経費／1か月当たり）</t>
  </si>
  <si>
    <t>システム利用に伴う治験終了後の文書保管料／1年当たり</t>
  </si>
  <si>
    <t>システム利用料</t>
  </si>
  <si>
    <t>⑱</t>
  </si>
  <si>
    <t>Agathaを用いた電磁的記録の保管・管理に必要な経費　　　　　　　　　　　　　　　　　　　　　　　　　　　　　・治験実施中　算定基準：1か月当たり　3,000円　　　　　　　　　　　　　　　　　　　　　　　　　　　　　　　　・治験終了後　算定基準：1年当たり　18,000円×予定保管期間　　　　　　　　　　　　　　　　　　　　　　治験終了後の経費については、治験終了時に請求とする</t>
  </si>
  <si>
    <t>上記経費｛(1)＋(2)＋(3)＋（4）｝×10％</t>
  </si>
  <si>
    <t>上記経費(６)×10％</t>
  </si>
  <si>
    <t>当該治験に関して、研究費の受入・管理及び治験管理部門の事務的補助に必要な経費
算定基準：（上記①～④、⑩）×10％</t>
  </si>
  <si>
    <t>審査等経費×10％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</si>
</sst>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_-[$¥-411]* #,##0.00_-;\-[$¥-411]* #,##0.00_-;_-[$¥-411]* &quot;-&quot;??_-;_-@_-"/>
    <numFmt numFmtId="178" formatCode="_-[$¥-411]* #,##0_-;\-[$¥-411]* #,##0_-;_-[$¥-411]* &quot;-&quot;_-;_-@_-"/>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0_ "/>
    <numFmt numFmtId="185" formatCode="0.0_ "/>
    <numFmt numFmtId="186" formatCode="[$]ggge&quot;年&quot;m&quot;月&quot;d&quot;日&quot;;@"/>
    <numFmt numFmtId="187" formatCode="[$-411]gge&quot;年&quot;m&quot;月&quot;d&quot;日&quot;;@"/>
    <numFmt numFmtId="188" formatCode="[$]gge&quot;年&quot;m&quot;月&quot;d&quot;日&quot;;@"/>
    <numFmt numFmtId="189" formatCode="0_ "/>
    <numFmt numFmtId="190" formatCode="[$]ggge&quot;年&quot;m&quot;月&quot;d&quot;日&quot;;@"/>
    <numFmt numFmtId="191" formatCode="[$]gge&quot;年&quot;m&quot;月&quot;d&quot;日&quot;;@"/>
  </numFmts>
  <fonts count="50">
    <font>
      <sz val="11"/>
      <name val="ＭＳ Ｐゴシック"/>
      <family val="3"/>
    </font>
    <font>
      <sz val="6"/>
      <name val="ＭＳ Ｐゴシック"/>
      <family val="3"/>
    </font>
    <font>
      <sz val="8"/>
      <name val="ＭＳ Ｐゴシック"/>
      <family val="3"/>
    </font>
    <font>
      <sz val="20"/>
      <name val="ＭＳ Ｐゴシック"/>
      <family val="3"/>
    </font>
    <font>
      <sz val="10"/>
      <name val="ＭＳ Ｐゴシック"/>
      <family val="3"/>
    </font>
    <font>
      <sz val="12"/>
      <name val="ＭＳ Ｐゴシック"/>
      <family val="3"/>
    </font>
    <font>
      <b/>
      <sz val="12"/>
      <name val="ＭＳ Ｐゴシック"/>
      <family val="3"/>
    </font>
    <font>
      <sz val="9"/>
      <name val="ＭＳ Ｐゴシック"/>
      <family val="3"/>
    </font>
    <font>
      <u val="single"/>
      <sz val="11"/>
      <name val="ＭＳ Ｐゴシック"/>
      <family val="3"/>
    </font>
    <font>
      <b/>
      <u val="single"/>
      <sz val="12"/>
      <name val="ＭＳ Ｐゴシック"/>
      <family val="3"/>
    </font>
    <font>
      <b/>
      <u val="single"/>
      <sz val="16"/>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7"/>
      <name val="ＭＳ Ｐゴシック"/>
      <family val="3"/>
    </font>
    <font>
      <b/>
      <sz val="11"/>
      <color indexed="9"/>
      <name val="ＭＳ Ｐゴシック"/>
      <family val="3"/>
    </font>
    <font>
      <sz val="11"/>
      <color indexed="60"/>
      <name val="ＭＳ Ｐゴシック"/>
      <family val="3"/>
    </font>
    <font>
      <u val="single"/>
      <sz val="11"/>
      <color indexed="54"/>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1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rgb="FFCCFFCC"/>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style="thin"/>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style="thin"/>
      <top style="thin"/>
      <bottom>
        <color indexed="63"/>
      </bottom>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483">
    <xf numFmtId="0" fontId="0" fillId="0" borderId="0" xfId="0" applyAlignment="1">
      <alignment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wrapText="1"/>
    </xf>
    <xf numFmtId="0" fontId="4" fillId="0" borderId="11" xfId="0" applyFont="1" applyBorder="1" applyAlignment="1">
      <alignment vertical="center"/>
    </xf>
    <xf numFmtId="0" fontId="4" fillId="0" borderId="15"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horizontal="left" vertical="center"/>
    </xf>
    <xf numFmtId="0" fontId="4" fillId="0" borderId="13"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horizontal="left" vertical="center"/>
    </xf>
    <xf numFmtId="176" fontId="4" fillId="0" borderId="0" xfId="0" applyNumberFormat="1" applyFont="1" applyBorder="1" applyAlignment="1">
      <alignment horizontal="center" vertical="center"/>
    </xf>
    <xf numFmtId="5" fontId="4" fillId="0" borderId="18" xfId="0" applyNumberFormat="1" applyFont="1" applyBorder="1" applyAlignment="1">
      <alignment vertical="center"/>
    </xf>
    <xf numFmtId="0" fontId="4" fillId="0" borderId="17" xfId="0" applyFont="1" applyBorder="1" applyAlignment="1">
      <alignment vertical="center"/>
    </xf>
    <xf numFmtId="0" fontId="4" fillId="0" borderId="0"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horizontal="right" vertical="center"/>
    </xf>
    <xf numFmtId="0" fontId="4" fillId="0" borderId="20" xfId="0" applyFont="1" applyBorder="1" applyAlignment="1">
      <alignment horizontal="center" vertical="center"/>
    </xf>
    <xf numFmtId="176" fontId="4" fillId="0" borderId="20" xfId="0" applyNumberFormat="1" applyFont="1" applyBorder="1" applyAlignment="1">
      <alignment horizontal="center" vertical="center"/>
    </xf>
    <xf numFmtId="0" fontId="4" fillId="0" borderId="21" xfId="0" applyFont="1" applyBorder="1" applyAlignment="1">
      <alignment vertical="center"/>
    </xf>
    <xf numFmtId="0" fontId="4" fillId="0" borderId="10" xfId="0" applyFont="1" applyBorder="1" applyAlignment="1">
      <alignment vertical="center"/>
    </xf>
    <xf numFmtId="0" fontId="4" fillId="0" borderId="0" xfId="0" applyFont="1" applyAlignment="1">
      <alignment horizontal="center" vertical="center"/>
    </xf>
    <xf numFmtId="0" fontId="4" fillId="0" borderId="22" xfId="0" applyFont="1" applyBorder="1" applyAlignment="1">
      <alignment horizontal="center" vertical="center"/>
    </xf>
    <xf numFmtId="0" fontId="0" fillId="0" borderId="0"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horizontal="center" vertical="center"/>
    </xf>
    <xf numFmtId="176" fontId="4" fillId="0" borderId="0" xfId="0" applyNumberFormat="1" applyFont="1" applyBorder="1" applyAlignment="1">
      <alignment vertical="center"/>
    </xf>
    <xf numFmtId="0" fontId="0" fillId="0" borderId="0" xfId="0" applyFont="1" applyAlignment="1">
      <alignment vertical="center"/>
    </xf>
    <xf numFmtId="0" fontId="0" fillId="0" borderId="10" xfId="0" applyFont="1" applyFill="1" applyBorder="1" applyAlignment="1">
      <alignment horizontal="center" vertical="center"/>
    </xf>
    <xf numFmtId="0" fontId="0" fillId="0" borderId="0" xfId="0" applyFont="1" applyFill="1" applyAlignment="1">
      <alignment vertical="center"/>
    </xf>
    <xf numFmtId="0" fontId="0" fillId="33" borderId="22" xfId="0" applyFont="1" applyFill="1" applyBorder="1" applyAlignment="1" applyProtection="1">
      <alignment vertical="center"/>
      <protection locked="0"/>
    </xf>
    <xf numFmtId="0" fontId="0" fillId="0" borderId="24" xfId="0" applyFont="1" applyBorder="1" applyAlignment="1">
      <alignment vertical="center"/>
    </xf>
    <xf numFmtId="49" fontId="0" fillId="0" borderId="0" xfId="0" applyNumberFormat="1" applyFont="1" applyFill="1" applyAlignment="1">
      <alignment vertical="center"/>
    </xf>
    <xf numFmtId="0" fontId="2"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Border="1" applyAlignment="1">
      <alignment vertical="center" wrapText="1"/>
    </xf>
    <xf numFmtId="183" fontId="2" fillId="0" borderId="0" xfId="0" applyNumberFormat="1" applyFont="1" applyFill="1" applyBorder="1" applyAlignment="1">
      <alignment vertical="center" wrapText="1"/>
    </xf>
    <xf numFmtId="183" fontId="0" fillId="0" borderId="0" xfId="0" applyNumberFormat="1" applyFont="1" applyFill="1" applyAlignment="1">
      <alignment vertical="center"/>
    </xf>
    <xf numFmtId="0" fontId="0" fillId="0" borderId="0" xfId="0" applyFont="1" applyAlignment="1">
      <alignment vertical="center"/>
    </xf>
    <xf numFmtId="0" fontId="7" fillId="0" borderId="0" xfId="0" applyFont="1" applyFill="1" applyBorder="1" applyAlignment="1">
      <alignment horizontal="left" vertical="center"/>
    </xf>
    <xf numFmtId="0" fontId="0" fillId="0" borderId="0" xfId="0" applyFont="1" applyFill="1" applyAlignment="1">
      <alignment horizontal="right" vertical="center"/>
    </xf>
    <xf numFmtId="184" fontId="0" fillId="0" borderId="20" xfId="0" applyNumberFormat="1" applyFont="1" applyFill="1" applyBorder="1" applyAlignment="1">
      <alignment horizontal="right" vertical="center"/>
    </xf>
    <xf numFmtId="0" fontId="0" fillId="0" borderId="20" xfId="0" applyFont="1" applyFill="1" applyBorder="1" applyAlignment="1">
      <alignment horizontal="right" vertical="center"/>
    </xf>
    <xf numFmtId="0" fontId="0" fillId="0" borderId="0" xfId="0" applyFont="1" applyFill="1" applyBorder="1" applyAlignment="1">
      <alignment horizontal="right" vertical="center"/>
    </xf>
    <xf numFmtId="184" fontId="0" fillId="0" borderId="20" xfId="0" applyNumberFormat="1" applyFont="1" applyFill="1" applyBorder="1" applyAlignment="1">
      <alignment vertical="center"/>
    </xf>
    <xf numFmtId="184" fontId="0" fillId="0" borderId="0" xfId="0" applyNumberFormat="1" applyFont="1" applyFill="1" applyBorder="1" applyAlignment="1">
      <alignment horizontal="right" vertical="center"/>
    </xf>
    <xf numFmtId="184" fontId="0" fillId="0" borderId="0" xfId="0" applyNumberFormat="1" applyFont="1" applyFill="1" applyBorder="1" applyAlignment="1">
      <alignment vertical="center"/>
    </xf>
    <xf numFmtId="0" fontId="0" fillId="0" borderId="10" xfId="0" applyFont="1" applyFill="1" applyBorder="1" applyAlignment="1">
      <alignment vertical="center"/>
    </xf>
    <xf numFmtId="0" fontId="4" fillId="33" borderId="10" xfId="0" applyFont="1" applyFill="1" applyBorder="1" applyAlignment="1" applyProtection="1">
      <alignment horizontal="center" vertical="center"/>
      <protection locked="0"/>
    </xf>
    <xf numFmtId="184" fontId="0" fillId="0" borderId="0" xfId="0" applyNumberFormat="1"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0" fillId="0" borderId="22" xfId="0" applyFont="1" applyFill="1" applyBorder="1" applyAlignment="1">
      <alignment horizontal="center" vertical="center"/>
    </xf>
    <xf numFmtId="0" fontId="0" fillId="0" borderId="0" xfId="0" applyFont="1" applyAlignment="1">
      <alignment horizontal="right" vertical="center"/>
    </xf>
    <xf numFmtId="0" fontId="0" fillId="0" borderId="0" xfId="0" applyFont="1" applyFill="1" applyBorder="1" applyAlignment="1">
      <alignment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4" fillId="0" borderId="0" xfId="0" applyNumberFormat="1" applyFont="1" applyFill="1" applyBorder="1" applyAlignment="1">
      <alignment vertical="center"/>
    </xf>
    <xf numFmtId="0" fontId="4" fillId="0" borderId="0" xfId="0" applyFont="1" applyBorder="1" applyAlignment="1">
      <alignment horizontal="right" vertical="center"/>
    </xf>
    <xf numFmtId="0" fontId="4" fillId="33" borderId="15" xfId="0" applyFont="1" applyFill="1" applyBorder="1" applyAlignment="1" applyProtection="1">
      <alignment horizontal="center" vertical="center"/>
      <protection locked="0"/>
    </xf>
    <xf numFmtId="0" fontId="4" fillId="33" borderId="15" xfId="0" applyFont="1" applyFill="1" applyBorder="1" applyAlignment="1" applyProtection="1">
      <alignment horizontal="center" vertical="center"/>
      <protection locked="0"/>
    </xf>
    <xf numFmtId="0" fontId="4" fillId="33" borderId="10" xfId="0" applyFont="1" applyFill="1" applyBorder="1" applyAlignment="1" applyProtection="1">
      <alignment vertical="center"/>
      <protection locked="0"/>
    </xf>
    <xf numFmtId="0" fontId="3" fillId="0" borderId="0" xfId="0" applyFont="1" applyAlignment="1">
      <alignment vertical="center"/>
    </xf>
    <xf numFmtId="0" fontId="4" fillId="0" borderId="0" xfId="0" applyFont="1" applyFill="1" applyBorder="1" applyAlignment="1" applyProtection="1">
      <alignment vertical="center"/>
      <protection/>
    </xf>
    <xf numFmtId="0" fontId="9" fillId="0" borderId="0" xfId="0" applyFont="1" applyFill="1" applyBorder="1" applyAlignment="1">
      <alignment vertical="center"/>
    </xf>
    <xf numFmtId="0" fontId="0" fillId="0" borderId="24" xfId="0" applyFont="1" applyBorder="1" applyAlignment="1">
      <alignment vertical="center"/>
    </xf>
    <xf numFmtId="0" fontId="10" fillId="0" borderId="0" xfId="0" applyFont="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3" xfId="0" applyFont="1" applyBorder="1" applyAlignment="1">
      <alignment vertical="center"/>
    </xf>
    <xf numFmtId="0" fontId="0" fillId="0" borderId="0" xfId="0" applyFont="1" applyBorder="1" applyAlignment="1">
      <alignment horizontal="right" vertical="center"/>
    </xf>
    <xf numFmtId="49" fontId="4" fillId="0" borderId="0" xfId="0" applyNumberFormat="1" applyFont="1" applyBorder="1" applyAlignment="1">
      <alignment vertical="center"/>
    </xf>
    <xf numFmtId="0" fontId="4" fillId="33" borderId="15" xfId="0" applyFont="1" applyFill="1" applyBorder="1" applyAlignment="1">
      <alignment horizontal="center" vertical="center" shrinkToFit="1"/>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0" fillId="0" borderId="24" xfId="0" applyFont="1" applyBorder="1" applyAlignment="1">
      <alignment vertical="center" shrinkToFit="1"/>
    </xf>
    <xf numFmtId="0" fontId="10"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Font="1" applyAlignment="1" applyProtection="1">
      <alignment vertical="center"/>
      <protection/>
    </xf>
    <xf numFmtId="0" fontId="9" fillId="0" borderId="0" xfId="0" applyFont="1" applyFill="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22"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vertical="center"/>
      <protection/>
    </xf>
    <xf numFmtId="0" fontId="4" fillId="0" borderId="20"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11"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15" xfId="0" applyFont="1" applyBorder="1" applyAlignment="1" applyProtection="1">
      <alignment vertical="center" wrapText="1"/>
      <protection/>
    </xf>
    <xf numFmtId="0" fontId="4" fillId="0" borderId="14"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16" xfId="0" applyFont="1" applyBorder="1" applyAlignment="1" applyProtection="1">
      <alignment vertical="center"/>
      <protection/>
    </xf>
    <xf numFmtId="0" fontId="4" fillId="0" borderId="20" xfId="0" applyFont="1" applyBorder="1" applyAlignment="1" applyProtection="1">
      <alignment horizontal="right" vertical="center"/>
      <protection/>
    </xf>
    <xf numFmtId="0" fontId="4" fillId="0" borderId="12"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6" xfId="0" applyFont="1" applyBorder="1" applyAlignment="1" applyProtection="1">
      <alignment horizontal="left" vertical="center"/>
      <protection/>
    </xf>
    <xf numFmtId="0" fontId="4" fillId="0" borderId="13" xfId="0" applyFont="1" applyBorder="1" applyAlignment="1" applyProtection="1">
      <alignment vertical="center"/>
      <protection/>
    </xf>
    <xf numFmtId="0" fontId="4" fillId="0" borderId="0" xfId="0" applyFont="1" applyBorder="1" applyAlignment="1" applyProtection="1">
      <alignment horizontal="right" vertical="center"/>
      <protection/>
    </xf>
    <xf numFmtId="0" fontId="4" fillId="0" borderId="0" xfId="0" applyFont="1" applyBorder="1" applyAlignment="1" applyProtection="1">
      <alignment horizontal="left" vertical="center"/>
      <protection/>
    </xf>
    <xf numFmtId="176" fontId="4" fillId="0" borderId="0" xfId="0" applyNumberFormat="1" applyFont="1" applyBorder="1" applyAlignment="1" applyProtection="1">
      <alignment horizontal="center" vertical="center"/>
      <protection/>
    </xf>
    <xf numFmtId="5" fontId="4" fillId="0" borderId="18" xfId="0" applyNumberFormat="1" applyFont="1" applyBorder="1" applyAlignment="1" applyProtection="1">
      <alignment vertical="center"/>
      <protection/>
    </xf>
    <xf numFmtId="0" fontId="4" fillId="0" borderId="17" xfId="0" applyFont="1" applyBorder="1" applyAlignment="1" applyProtection="1">
      <alignment vertical="center"/>
      <protection/>
    </xf>
    <xf numFmtId="176" fontId="4" fillId="0" borderId="0" xfId="0" applyNumberFormat="1" applyFont="1" applyBorder="1" applyAlignment="1" applyProtection="1">
      <alignment vertical="center"/>
      <protection/>
    </xf>
    <xf numFmtId="0" fontId="4" fillId="0" borderId="19" xfId="0" applyFont="1" applyBorder="1" applyAlignment="1" applyProtection="1">
      <alignment vertical="center"/>
      <protection/>
    </xf>
    <xf numFmtId="176" fontId="4" fillId="0" borderId="20" xfId="0" applyNumberFormat="1" applyFont="1" applyBorder="1" applyAlignment="1" applyProtection="1">
      <alignment horizontal="center" vertical="center"/>
      <protection/>
    </xf>
    <xf numFmtId="0" fontId="4" fillId="0" borderId="21" xfId="0" applyFont="1" applyBorder="1" applyAlignment="1" applyProtection="1">
      <alignment vertical="center"/>
      <protection/>
    </xf>
    <xf numFmtId="0" fontId="4" fillId="33" borderId="15" xfId="0" applyFont="1" applyFill="1" applyBorder="1" applyAlignment="1" applyProtection="1">
      <alignment horizontal="center" vertical="center"/>
      <protection locked="0"/>
    </xf>
    <xf numFmtId="0" fontId="4" fillId="33" borderId="15" xfId="0" applyFont="1" applyFill="1" applyBorder="1" applyAlignment="1" applyProtection="1">
      <alignment horizontal="center" vertical="center"/>
      <protection locked="0"/>
    </xf>
    <xf numFmtId="0" fontId="0" fillId="0" borderId="25" xfId="0" applyFont="1" applyBorder="1" applyAlignment="1" applyProtection="1">
      <alignment vertical="center"/>
      <protection/>
    </xf>
    <xf numFmtId="0" fontId="4" fillId="0" borderId="0" xfId="0" applyFont="1" applyAlignment="1" applyProtection="1">
      <alignment vertical="center"/>
      <protection/>
    </xf>
    <xf numFmtId="0" fontId="4" fillId="0" borderId="23"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16" xfId="0" applyFont="1" applyBorder="1" applyAlignment="1" applyProtection="1">
      <alignment vertical="center"/>
      <protection/>
    </xf>
    <xf numFmtId="0" fontId="0" fillId="0" borderId="16" xfId="0" applyFont="1" applyBorder="1" applyAlignment="1" applyProtection="1">
      <alignment vertical="center"/>
      <protection/>
    </xf>
    <xf numFmtId="0" fontId="4" fillId="0" borderId="20"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6" xfId="0" applyFont="1" applyBorder="1" applyAlignment="1" applyProtection="1">
      <alignment vertical="center"/>
      <protection/>
    </xf>
    <xf numFmtId="0" fontId="4" fillId="0" borderId="22" xfId="0" applyFont="1" applyBorder="1" applyAlignment="1" applyProtection="1">
      <alignment vertical="center"/>
      <protection/>
    </xf>
    <xf numFmtId="0" fontId="6" fillId="0" borderId="0"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Fill="1" applyBorder="1" applyAlignment="1" applyProtection="1">
      <alignment vertical="center"/>
      <protection locked="0"/>
    </xf>
    <xf numFmtId="189" fontId="0" fillId="0" borderId="0" xfId="0" applyNumberFormat="1"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184" fontId="0" fillId="34" borderId="20" xfId="0" applyNumberFormat="1" applyFont="1" applyFill="1" applyBorder="1" applyAlignment="1">
      <alignment horizontal="right" vertical="center"/>
    </xf>
    <xf numFmtId="184" fontId="0" fillId="34" borderId="20" xfId="0" applyNumberFormat="1" applyFont="1" applyFill="1" applyBorder="1" applyAlignment="1">
      <alignment vertical="center"/>
    </xf>
    <xf numFmtId="184" fontId="0" fillId="33" borderId="20" xfId="0" applyNumberFormat="1" applyFont="1" applyFill="1" applyBorder="1" applyAlignment="1" applyProtection="1">
      <alignment horizontal="right" vertical="center"/>
      <protection locked="0"/>
    </xf>
    <xf numFmtId="184" fontId="0" fillId="33" borderId="0" xfId="0" applyNumberFormat="1" applyFont="1" applyFill="1" applyBorder="1" applyAlignment="1" applyProtection="1">
      <alignment horizontal="right" vertical="center"/>
      <protection locked="0"/>
    </xf>
    <xf numFmtId="38" fontId="0" fillId="33" borderId="20" xfId="49" applyFont="1" applyFill="1" applyBorder="1" applyAlignment="1" applyProtection="1">
      <alignment vertical="center"/>
      <protection locked="0"/>
    </xf>
    <xf numFmtId="0" fontId="0" fillId="33" borderId="0" xfId="0" applyFont="1" applyFill="1" applyAlignment="1" applyProtection="1">
      <alignment horizontal="center" vertical="center" shrinkToFit="1"/>
      <protection locked="0"/>
    </xf>
    <xf numFmtId="0" fontId="0" fillId="34" borderId="11" xfId="0" applyFont="1" applyFill="1" applyBorder="1" applyAlignment="1" applyProtection="1">
      <alignment horizontal="center" vertical="center"/>
      <protection/>
    </xf>
    <xf numFmtId="0" fontId="0" fillId="34" borderId="1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vertical="center"/>
    </xf>
    <xf numFmtId="0" fontId="0" fillId="34" borderId="10"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Border="1" applyAlignment="1">
      <alignment vertical="center"/>
    </xf>
    <xf numFmtId="0" fontId="0" fillId="0" borderId="24" xfId="0" applyFont="1" applyFill="1" applyBorder="1" applyAlignment="1" applyProtection="1">
      <alignment vertical="center"/>
      <protection/>
    </xf>
    <xf numFmtId="0" fontId="0" fillId="34" borderId="22" xfId="0" applyFont="1" applyFill="1" applyBorder="1" applyAlignment="1" applyProtection="1">
      <alignment vertical="center"/>
      <protection/>
    </xf>
    <xf numFmtId="0" fontId="0" fillId="0" borderId="24" xfId="0" applyFont="1" applyBorder="1" applyAlignment="1">
      <alignment vertical="center" wrapText="1"/>
    </xf>
    <xf numFmtId="0" fontId="0" fillId="34" borderId="0" xfId="0" applyFont="1" applyFill="1" applyBorder="1" applyAlignment="1">
      <alignment horizontal="center" vertical="center"/>
    </xf>
    <xf numFmtId="38" fontId="0" fillId="33" borderId="20" xfId="49" applyFont="1" applyFill="1" applyBorder="1" applyAlignment="1" applyProtection="1">
      <alignment vertical="center"/>
      <protection locked="0"/>
    </xf>
    <xf numFmtId="0" fontId="4" fillId="0" borderId="0" xfId="0" applyFont="1" applyFill="1" applyAlignment="1">
      <alignment horizontal="right" vertical="center"/>
    </xf>
    <xf numFmtId="0" fontId="0" fillId="0" borderId="24" xfId="0" applyFont="1" applyFill="1" applyBorder="1" applyAlignment="1" applyProtection="1">
      <alignment vertical="center"/>
      <protection locked="0"/>
    </xf>
    <xf numFmtId="0" fontId="4" fillId="0" borderId="24" xfId="0" applyFont="1" applyBorder="1" applyAlignment="1" applyProtection="1">
      <alignment vertical="center"/>
      <protection/>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xf>
    <xf numFmtId="14" fontId="0" fillId="33" borderId="24" xfId="0" applyNumberFormat="1" applyFont="1" applyFill="1" applyBorder="1" applyAlignment="1" applyProtection="1">
      <alignment vertical="center"/>
      <protection locked="0"/>
    </xf>
    <xf numFmtId="0" fontId="4" fillId="0" borderId="0" xfId="0" applyFont="1" applyFill="1" applyAlignment="1">
      <alignment horizontal="center" vertical="center"/>
    </xf>
    <xf numFmtId="0" fontId="4" fillId="33" borderId="20" xfId="0" applyFont="1" applyFill="1" applyBorder="1" applyAlignment="1" applyProtection="1">
      <alignment vertical="center"/>
      <protection locked="0"/>
    </xf>
    <xf numFmtId="0" fontId="0" fillId="33" borderId="20" xfId="0" applyFont="1" applyFill="1" applyBorder="1" applyAlignment="1" applyProtection="1">
      <alignment vertical="center" shrinkToFit="1"/>
      <protection locked="0"/>
    </xf>
    <xf numFmtId="0" fontId="0" fillId="0" borderId="0" xfId="0" applyFont="1" applyFill="1" applyAlignment="1" applyProtection="1">
      <alignment vertical="center" shrinkToFit="1"/>
      <protection locked="0"/>
    </xf>
    <xf numFmtId="184" fontId="0" fillId="0" borderId="0" xfId="0" applyNumberFormat="1" applyFont="1" applyFill="1" applyBorder="1" applyAlignment="1" applyProtection="1">
      <alignment vertical="center"/>
      <protection locked="0"/>
    </xf>
    <xf numFmtId="0" fontId="4" fillId="34" borderId="0" xfId="0" applyFont="1" applyFill="1" applyBorder="1" applyAlignment="1">
      <alignment horizontal="left" vertical="center"/>
    </xf>
    <xf numFmtId="0" fontId="0" fillId="0" borderId="0" xfId="0" applyFont="1" applyFill="1" applyBorder="1" applyAlignment="1">
      <alignment horizontal="center" vertical="center" shrinkToFit="1"/>
    </xf>
    <xf numFmtId="0" fontId="0" fillId="0" borderId="0" xfId="0" applyFont="1" applyFill="1" applyAlignment="1">
      <alignment horizontal="center" vertical="center"/>
    </xf>
    <xf numFmtId="0" fontId="11" fillId="0" borderId="0" xfId="0" applyFont="1" applyFill="1" applyAlignment="1">
      <alignment vertical="center"/>
    </xf>
    <xf numFmtId="0" fontId="0" fillId="0" borderId="0" xfId="0" applyFont="1" applyFill="1" applyAlignment="1">
      <alignment horizontal="right" vertical="center"/>
    </xf>
    <xf numFmtId="0" fontId="7" fillId="33" borderId="16" xfId="0" applyFont="1" applyFill="1" applyBorder="1" applyAlignment="1" applyProtection="1">
      <alignment horizontal="center" vertical="center" wrapText="1"/>
      <protection locked="0"/>
    </xf>
    <xf numFmtId="0" fontId="7" fillId="33" borderId="20" xfId="0" applyFont="1" applyFill="1" applyBorder="1" applyAlignment="1" applyProtection="1">
      <alignment horizontal="center" vertical="center" wrapText="1"/>
      <protection locked="0"/>
    </xf>
    <xf numFmtId="0" fontId="0" fillId="0" borderId="10" xfId="0" applyFont="1" applyFill="1" applyBorder="1" applyAlignment="1">
      <alignment vertical="center"/>
    </xf>
    <xf numFmtId="0" fontId="7" fillId="0" borderId="12" xfId="0" applyFont="1" applyFill="1" applyBorder="1" applyAlignment="1">
      <alignment vertical="center"/>
    </xf>
    <xf numFmtId="0" fontId="7" fillId="0" borderId="16" xfId="0" applyFont="1" applyFill="1" applyBorder="1" applyAlignment="1">
      <alignment vertical="center"/>
    </xf>
    <xf numFmtId="0" fontId="7" fillId="0" borderId="13"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4" fillId="33" borderId="10" xfId="0" applyFont="1" applyFill="1" applyBorder="1" applyAlignment="1" applyProtection="1">
      <alignment vertical="center"/>
      <protection locked="0"/>
    </xf>
    <xf numFmtId="0" fontId="4" fillId="0" borderId="10" xfId="0" applyFont="1" applyFill="1" applyBorder="1" applyAlignment="1" applyProtection="1">
      <alignment vertical="center"/>
      <protection/>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0" xfId="0" applyFont="1" applyFill="1" applyAlignment="1">
      <alignment vertical="center"/>
    </xf>
    <xf numFmtId="0" fontId="0" fillId="0" borderId="11" xfId="0" applyFont="1" applyFill="1" applyBorder="1" applyAlignment="1">
      <alignment vertical="center" shrinkToFit="1"/>
    </xf>
    <xf numFmtId="0" fontId="0" fillId="0" borderId="10" xfId="0" applyFont="1" applyFill="1" applyBorder="1" applyAlignment="1">
      <alignment horizontal="center" vertical="center"/>
    </xf>
    <xf numFmtId="0" fontId="0" fillId="33" borderId="10" xfId="0" applyFont="1" applyFill="1" applyBorder="1" applyAlignment="1" applyProtection="1">
      <alignment vertical="center" shrinkToFit="1"/>
      <protection locked="0"/>
    </xf>
    <xf numFmtId="0" fontId="0" fillId="33" borderId="22" xfId="0" applyFont="1" applyFill="1" applyBorder="1" applyAlignment="1" applyProtection="1">
      <alignment vertical="center" shrinkToFit="1"/>
      <protection locked="0"/>
    </xf>
    <xf numFmtId="0" fontId="0" fillId="33" borderId="11" xfId="0" applyFont="1" applyFill="1" applyBorder="1" applyAlignment="1" applyProtection="1">
      <alignment vertical="center" shrinkToFit="1"/>
      <protection locked="0"/>
    </xf>
    <xf numFmtId="0" fontId="0" fillId="33" borderId="12" xfId="0" applyFont="1" applyFill="1" applyBorder="1" applyAlignment="1" applyProtection="1">
      <alignment vertical="center" shrinkToFit="1"/>
      <protection locked="0"/>
    </xf>
    <xf numFmtId="0" fontId="7" fillId="0" borderId="13" xfId="0" applyFont="1" applyFill="1" applyBorder="1" applyAlignment="1">
      <alignment vertical="center" wrapText="1"/>
    </xf>
    <xf numFmtId="0" fontId="7" fillId="0" borderId="21" xfId="0" applyFont="1" applyFill="1" applyBorder="1" applyAlignment="1">
      <alignment vertical="center" wrapText="1"/>
    </xf>
    <xf numFmtId="0" fontId="7" fillId="34" borderId="16"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7" fillId="33" borderId="10" xfId="0" applyFont="1" applyFill="1" applyBorder="1" applyAlignment="1" applyProtection="1">
      <alignment vertical="center" wrapText="1"/>
      <protection locked="0"/>
    </xf>
    <xf numFmtId="38" fontId="0" fillId="0" borderId="16" xfId="49" applyFont="1" applyFill="1" applyBorder="1" applyAlignment="1" applyProtection="1">
      <alignment horizontal="right" vertical="center"/>
      <protection locked="0"/>
    </xf>
    <xf numFmtId="38" fontId="0" fillId="0" borderId="13" xfId="49" applyFont="1" applyFill="1" applyBorder="1" applyAlignment="1" applyProtection="1">
      <alignment horizontal="right" vertical="center"/>
      <protection locked="0"/>
    </xf>
    <xf numFmtId="38" fontId="0" fillId="0" borderId="20" xfId="49" applyFont="1" applyFill="1" applyBorder="1" applyAlignment="1" applyProtection="1">
      <alignment horizontal="right" vertical="center"/>
      <protection locked="0"/>
    </xf>
    <xf numFmtId="38" fontId="0" fillId="0" borderId="21" xfId="49" applyFont="1" applyFill="1" applyBorder="1" applyAlignment="1" applyProtection="1">
      <alignment horizontal="right" vertical="center"/>
      <protection locked="0"/>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13"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183" fontId="0" fillId="33" borderId="12" xfId="0" applyNumberFormat="1" applyFont="1" applyFill="1" applyBorder="1" applyAlignment="1" applyProtection="1">
      <alignment vertical="center"/>
      <protection locked="0"/>
    </xf>
    <xf numFmtId="183" fontId="0" fillId="33" borderId="13" xfId="0" applyNumberFormat="1" applyFont="1" applyFill="1" applyBorder="1" applyAlignment="1" applyProtection="1">
      <alignment vertical="center"/>
      <protection locked="0"/>
    </xf>
    <xf numFmtId="183" fontId="0" fillId="33" borderId="19" xfId="0" applyNumberFormat="1" applyFont="1" applyFill="1" applyBorder="1" applyAlignment="1" applyProtection="1">
      <alignment vertical="center"/>
      <protection locked="0"/>
    </xf>
    <xf numFmtId="183" fontId="0" fillId="33" borderId="21" xfId="0" applyNumberFormat="1" applyFont="1" applyFill="1" applyBorder="1" applyAlignment="1" applyProtection="1">
      <alignment vertical="center"/>
      <protection locked="0"/>
    </xf>
    <xf numFmtId="0" fontId="0" fillId="0" borderId="12" xfId="0" applyFont="1" applyFill="1" applyBorder="1" applyAlignment="1">
      <alignment horizontal="left" vertical="center"/>
    </xf>
    <xf numFmtId="0" fontId="0" fillId="0" borderId="16" xfId="0" applyFont="1" applyFill="1" applyBorder="1" applyAlignment="1">
      <alignment horizontal="left" vertical="center"/>
    </xf>
    <xf numFmtId="0" fontId="0" fillId="0" borderId="13"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183" fontId="0" fillId="34" borderId="16" xfId="0" applyNumberFormat="1" applyFont="1" applyFill="1" applyBorder="1" applyAlignment="1">
      <alignment vertical="center"/>
    </xf>
    <xf numFmtId="183" fontId="0" fillId="34" borderId="13" xfId="0" applyNumberFormat="1" applyFont="1" applyFill="1" applyBorder="1" applyAlignment="1">
      <alignment vertical="center"/>
    </xf>
    <xf numFmtId="183" fontId="0" fillId="34" borderId="20" xfId="0" applyNumberFormat="1" applyFont="1" applyFill="1" applyBorder="1" applyAlignment="1">
      <alignment vertical="center"/>
    </xf>
    <xf numFmtId="183" fontId="0" fillId="34" borderId="21" xfId="0" applyNumberFormat="1" applyFont="1" applyFill="1" applyBorder="1" applyAlignment="1">
      <alignment vertical="center"/>
    </xf>
    <xf numFmtId="183" fontId="0" fillId="34" borderId="12" xfId="0" applyNumberFormat="1" applyFont="1" applyFill="1" applyBorder="1" applyAlignment="1">
      <alignment vertical="center"/>
    </xf>
    <xf numFmtId="183" fontId="0" fillId="34" borderId="19" xfId="0" applyNumberFormat="1" applyFont="1" applyFill="1" applyBorder="1" applyAlignment="1">
      <alignment vertical="center"/>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9" xfId="0" applyFont="1" applyFill="1" applyBorder="1" applyAlignment="1">
      <alignment vertical="center"/>
    </xf>
    <xf numFmtId="0" fontId="4" fillId="0" borderId="21" xfId="0" applyFont="1" applyFill="1" applyBorder="1" applyAlignment="1">
      <alignment vertical="center"/>
    </xf>
    <xf numFmtId="0" fontId="4" fillId="0" borderId="16" xfId="0" applyFont="1" applyFill="1" applyBorder="1" applyAlignment="1">
      <alignment vertical="center"/>
    </xf>
    <xf numFmtId="0" fontId="4" fillId="0" borderId="20" xfId="0" applyFont="1" applyFill="1" applyBorder="1" applyAlignment="1">
      <alignment vertical="center"/>
    </xf>
    <xf numFmtId="0" fontId="7" fillId="0" borderId="16" xfId="0" applyFont="1" applyFill="1" applyBorder="1" applyAlignment="1">
      <alignment vertical="center" wrapText="1"/>
    </xf>
    <xf numFmtId="0" fontId="7" fillId="0" borderId="20" xfId="0" applyFont="1" applyFill="1" applyBorder="1" applyAlignment="1">
      <alignment vertical="center" wrapText="1"/>
    </xf>
    <xf numFmtId="0" fontId="7" fillId="0" borderId="12" xfId="0" applyFont="1" applyFill="1" applyBorder="1" applyAlignment="1">
      <alignment vertical="center" wrapText="1"/>
    </xf>
    <xf numFmtId="0" fontId="7" fillId="0" borderId="19" xfId="0" applyFont="1" applyFill="1" applyBorder="1" applyAlignment="1">
      <alignment vertical="center" wrapText="1"/>
    </xf>
    <xf numFmtId="183" fontId="0" fillId="34" borderId="17" xfId="0" applyNumberFormat="1" applyFont="1" applyFill="1" applyBorder="1" applyAlignment="1">
      <alignment vertical="center"/>
    </xf>
    <xf numFmtId="183" fontId="0" fillId="34" borderId="18" xfId="0" applyNumberFormat="1" applyFont="1" applyFill="1" applyBorder="1" applyAlignment="1">
      <alignment vertical="center"/>
    </xf>
    <xf numFmtId="0" fontId="0" fillId="0" borderId="17" xfId="0" applyFont="1" applyFill="1" applyBorder="1" applyAlignment="1">
      <alignment vertical="center"/>
    </xf>
    <xf numFmtId="0" fontId="0" fillId="0" borderId="0" xfId="0" applyFont="1" applyFill="1" applyBorder="1" applyAlignment="1">
      <alignment vertical="center"/>
    </xf>
    <xf numFmtId="0" fontId="0" fillId="0" borderId="18"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183" fontId="0" fillId="0" borderId="22" xfId="0" applyNumberFormat="1" applyFont="1" applyFill="1" applyBorder="1" applyAlignment="1">
      <alignment horizontal="center" vertical="center"/>
    </xf>
    <xf numFmtId="183" fontId="0" fillId="0" borderId="24" xfId="0" applyNumberFormat="1" applyFont="1" applyFill="1" applyBorder="1" applyAlignment="1">
      <alignment horizontal="center" vertical="center"/>
    </xf>
    <xf numFmtId="0" fontId="7" fillId="0" borderId="12"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0" fillId="33" borderId="11" xfId="0" applyFont="1" applyFill="1" applyBorder="1" applyAlignment="1" applyProtection="1">
      <alignment horizontal="center" vertical="center" shrinkToFit="1"/>
      <protection locked="0"/>
    </xf>
    <xf numFmtId="0" fontId="0" fillId="33" borderId="15" xfId="0" applyFont="1" applyFill="1" applyBorder="1" applyAlignment="1" applyProtection="1">
      <alignment horizontal="center" vertical="center" shrinkToFit="1"/>
      <protection locked="0"/>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0" fontId="0" fillId="0" borderId="13" xfId="0" applyFont="1" applyFill="1" applyBorder="1" applyAlignment="1">
      <alignment vertical="center" shrinkToFit="1"/>
    </xf>
    <xf numFmtId="0" fontId="0" fillId="0" borderId="19" xfId="0" applyFont="1" applyFill="1" applyBorder="1" applyAlignment="1">
      <alignment vertical="center" shrinkToFit="1"/>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31" fontId="4" fillId="33" borderId="20" xfId="0" applyNumberFormat="1" applyFont="1" applyFill="1" applyBorder="1" applyAlignment="1" applyProtection="1">
      <alignment horizontal="right" vertical="center"/>
      <protection locked="0"/>
    </xf>
    <xf numFmtId="0" fontId="4" fillId="33" borderId="20" xfId="0" applyFont="1" applyFill="1" applyBorder="1" applyAlignment="1" applyProtection="1">
      <alignment horizontal="right" vertical="center"/>
      <protection locked="0"/>
    </xf>
    <xf numFmtId="0" fontId="7" fillId="34" borderId="16" xfId="0" applyFont="1" applyFill="1" applyBorder="1" applyAlignment="1" quotePrefix="1">
      <alignment horizontal="center" vertical="center" wrapText="1"/>
    </xf>
    <xf numFmtId="0" fontId="4" fillId="0" borderId="12" xfId="0" applyFont="1" applyFill="1" applyBorder="1" applyAlignment="1">
      <alignment vertical="center" wrapText="1"/>
    </xf>
    <xf numFmtId="0" fontId="4" fillId="0" borderId="19" xfId="0" applyFont="1" applyFill="1" applyBorder="1" applyAlignment="1">
      <alignment vertical="center" wrapText="1"/>
    </xf>
    <xf numFmtId="0" fontId="4" fillId="0" borderId="11"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0" fillId="33" borderId="12" xfId="0" applyFont="1" applyFill="1" applyBorder="1" applyAlignment="1" applyProtection="1">
      <alignment horizontal="center" vertical="center" shrinkToFit="1"/>
      <protection locked="0"/>
    </xf>
    <xf numFmtId="0" fontId="0" fillId="33" borderId="19" xfId="0" applyFont="1" applyFill="1" applyBorder="1" applyAlignment="1" applyProtection="1">
      <alignment horizontal="center" vertical="center" shrinkToFit="1"/>
      <protection locked="0"/>
    </xf>
    <xf numFmtId="38" fontId="0" fillId="0" borderId="10" xfId="49" applyFont="1" applyFill="1" applyBorder="1" applyAlignment="1">
      <alignment vertical="center"/>
    </xf>
    <xf numFmtId="0" fontId="4" fillId="33" borderId="12"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38" fontId="0" fillId="0" borderId="10" xfId="49" applyFont="1" applyBorder="1" applyAlignment="1">
      <alignment vertical="center"/>
    </xf>
    <xf numFmtId="0" fontId="0" fillId="0" borderId="10" xfId="0" applyFont="1" applyBorder="1" applyAlignment="1">
      <alignment vertical="center"/>
    </xf>
    <xf numFmtId="14" fontId="0" fillId="33" borderId="22" xfId="0" applyNumberFormat="1" applyFont="1" applyFill="1" applyBorder="1" applyAlignment="1" applyProtection="1">
      <alignment horizontal="center" vertical="center"/>
      <protection locked="0"/>
    </xf>
    <xf numFmtId="0" fontId="0" fillId="33" borderId="24" xfId="0" applyFont="1" applyFill="1" applyBorder="1" applyAlignment="1" applyProtection="1">
      <alignment horizontal="center" vertical="center"/>
      <protection locked="0"/>
    </xf>
    <xf numFmtId="0" fontId="9" fillId="0" borderId="20" xfId="0" applyFont="1" applyFill="1" applyBorder="1" applyAlignment="1">
      <alignment vertical="center"/>
    </xf>
    <xf numFmtId="0" fontId="7" fillId="0" borderId="17" xfId="0" applyFont="1" applyFill="1" applyBorder="1" applyAlignment="1">
      <alignment vertical="center" wrapText="1"/>
    </xf>
    <xf numFmtId="0" fontId="7" fillId="0" borderId="0" xfId="0" applyFont="1" applyFill="1" applyBorder="1" applyAlignment="1">
      <alignment vertical="center" wrapText="1"/>
    </xf>
    <xf numFmtId="0" fontId="7" fillId="0" borderId="18" xfId="0" applyFont="1" applyFill="1" applyBorder="1" applyAlignment="1">
      <alignment vertical="center" wrapText="1"/>
    </xf>
    <xf numFmtId="0" fontId="7" fillId="0" borderId="12" xfId="0"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center" vertical="center" shrinkToFit="1"/>
      <protection locked="0"/>
    </xf>
    <xf numFmtId="0" fontId="7" fillId="0" borderId="12" xfId="0" applyFont="1" applyFill="1" applyBorder="1" applyAlignment="1">
      <alignment vertical="center" shrinkToFit="1"/>
    </xf>
    <xf numFmtId="0" fontId="7" fillId="0" borderId="16" xfId="0" applyFont="1" applyFill="1" applyBorder="1" applyAlignment="1">
      <alignment vertical="center" shrinkToFit="1"/>
    </xf>
    <xf numFmtId="0" fontId="7" fillId="0" borderId="19" xfId="0" applyFont="1" applyFill="1" applyBorder="1" applyAlignment="1">
      <alignment vertical="center" shrinkToFit="1"/>
    </xf>
    <xf numFmtId="0" fontId="7" fillId="0" borderId="20" xfId="0" applyFont="1" applyFill="1" applyBorder="1" applyAlignment="1">
      <alignment vertical="center" shrinkToFit="1"/>
    </xf>
    <xf numFmtId="0" fontId="0" fillId="33" borderId="0" xfId="0" applyFont="1" applyFill="1" applyAlignment="1" applyProtection="1">
      <alignment vertical="center" shrinkToFit="1"/>
      <protection locked="0"/>
    </xf>
    <xf numFmtId="0" fontId="0" fillId="33" borderId="0" xfId="0" applyFont="1" applyFill="1" applyAlignment="1" applyProtection="1">
      <alignment vertical="center"/>
      <protection locked="0"/>
    </xf>
    <xf numFmtId="0" fontId="4" fillId="34" borderId="0" xfId="0" applyFont="1" applyFill="1" applyBorder="1" applyAlignment="1" applyProtection="1">
      <alignment horizontal="center" vertical="center"/>
      <protection/>
    </xf>
    <xf numFmtId="0" fontId="4" fillId="34" borderId="0"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33" borderId="11" xfId="0" applyFont="1" applyFill="1" applyBorder="1" applyAlignment="1" applyProtection="1">
      <alignment horizontal="center" vertical="center"/>
      <protection locked="0"/>
    </xf>
    <xf numFmtId="0" fontId="4" fillId="33" borderId="15" xfId="0" applyFont="1" applyFill="1" applyBorder="1" applyAlignment="1" applyProtection="1">
      <alignment horizontal="center" vertical="center"/>
      <protection locked="0"/>
    </xf>
    <xf numFmtId="0" fontId="4" fillId="0" borderId="12"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vertical="center"/>
      <protection/>
    </xf>
    <xf numFmtId="0" fontId="4" fillId="33" borderId="23"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11" xfId="0" applyFont="1" applyBorder="1" applyAlignment="1" applyProtection="1">
      <alignment vertical="center"/>
      <protection/>
    </xf>
    <xf numFmtId="0" fontId="4" fillId="0" borderId="15" xfId="0" applyFont="1" applyBorder="1" applyAlignment="1" applyProtection="1">
      <alignment vertical="center"/>
      <protection/>
    </xf>
    <xf numFmtId="0" fontId="0" fillId="0" borderId="10" xfId="0" applyFont="1" applyBorder="1" applyAlignment="1" applyProtection="1">
      <alignment vertical="center"/>
      <protection/>
    </xf>
    <xf numFmtId="0" fontId="0" fillId="34" borderId="22" xfId="0" applyFont="1" applyFill="1" applyBorder="1" applyAlignment="1" applyProtection="1">
      <alignment vertical="center" wrapText="1"/>
      <protection/>
    </xf>
    <xf numFmtId="0" fontId="0" fillId="34" borderId="23" xfId="0" applyFont="1" applyFill="1" applyBorder="1" applyAlignment="1" applyProtection="1">
      <alignment vertical="center" wrapText="1"/>
      <protection/>
    </xf>
    <xf numFmtId="0" fontId="0" fillId="34" borderId="24" xfId="0" applyFont="1" applyFill="1" applyBorder="1" applyAlignment="1" applyProtection="1">
      <alignment vertical="center" wrapText="1"/>
      <protection/>
    </xf>
    <xf numFmtId="0" fontId="0" fillId="0" borderId="12"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3" xfId="0" applyFont="1" applyBorder="1" applyAlignment="1" applyProtection="1">
      <alignment horizontal="right" vertical="center"/>
      <protection/>
    </xf>
    <xf numFmtId="0" fontId="0" fillId="0" borderId="23" xfId="0" applyFont="1" applyBorder="1" applyAlignment="1" applyProtection="1">
      <alignment horizontal="center" vertical="center"/>
      <protection/>
    </xf>
    <xf numFmtId="0" fontId="2" fillId="0" borderId="11" xfId="0" applyFont="1" applyBorder="1" applyAlignment="1" applyProtection="1">
      <alignment vertical="center" textRotation="255"/>
      <protection/>
    </xf>
    <xf numFmtId="0" fontId="0" fillId="0" borderId="14" xfId="0" applyFont="1" applyBorder="1" applyAlignment="1" applyProtection="1">
      <alignment vertical="center" textRotation="255"/>
      <protection/>
    </xf>
    <xf numFmtId="0" fontId="0" fillId="0" borderId="15" xfId="0" applyFont="1" applyBorder="1" applyAlignment="1" applyProtection="1">
      <alignment vertical="center" textRotation="255"/>
      <protection/>
    </xf>
    <xf numFmtId="0" fontId="0" fillId="0" borderId="22"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6" xfId="0" applyFont="1" applyBorder="1" applyAlignment="1" applyProtection="1">
      <alignment horizontal="right" vertical="center"/>
      <protection/>
    </xf>
    <xf numFmtId="0" fontId="4" fillId="0" borderId="20" xfId="0" applyFont="1" applyBorder="1" applyAlignment="1" applyProtection="1">
      <alignment horizontal="right" vertical="center"/>
      <protection/>
    </xf>
    <xf numFmtId="0" fontId="4" fillId="33" borderId="16" xfId="0" applyFont="1" applyFill="1" applyBorder="1" applyAlignment="1" applyProtection="1">
      <alignment horizontal="center" vertical="center"/>
      <protection locked="0"/>
    </xf>
    <xf numFmtId="0" fontId="4" fillId="33" borderId="20"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33" borderId="14" xfId="0" applyFont="1" applyFill="1" applyBorder="1" applyAlignment="1" applyProtection="1">
      <alignment horizontal="center" vertical="center"/>
      <protection locked="0"/>
    </xf>
    <xf numFmtId="0" fontId="4" fillId="0" borderId="20" xfId="0" applyFont="1" applyBorder="1" applyAlignment="1" applyProtection="1">
      <alignment vertical="center"/>
      <protection/>
    </xf>
    <xf numFmtId="0" fontId="4" fillId="0" borderId="19"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4" fillId="0" borderId="14" xfId="0" applyFont="1" applyBorder="1" applyAlignment="1" applyProtection="1">
      <alignment vertical="center"/>
      <protection/>
    </xf>
    <xf numFmtId="0" fontId="4" fillId="0" borderId="22" xfId="0" applyFont="1" applyBorder="1" applyAlignment="1" applyProtection="1">
      <alignment horizontal="right" vertical="center"/>
      <protection/>
    </xf>
    <xf numFmtId="0" fontId="4" fillId="0" borderId="23" xfId="0" applyFont="1" applyBorder="1" applyAlignment="1" applyProtection="1">
      <alignment horizontal="right" vertical="center"/>
      <protection/>
    </xf>
    <xf numFmtId="0" fontId="4" fillId="0" borderId="24" xfId="0" applyFont="1" applyBorder="1" applyAlignment="1" applyProtection="1">
      <alignment horizontal="right" vertical="center"/>
      <protection/>
    </xf>
    <xf numFmtId="38" fontId="4" fillId="34" borderId="0" xfId="49" applyFont="1" applyFill="1" applyBorder="1" applyAlignment="1" applyProtection="1">
      <alignment vertical="center"/>
      <protection/>
    </xf>
    <xf numFmtId="38" fontId="4" fillId="34" borderId="0" xfId="0" applyNumberFormat="1" applyFont="1" applyFill="1" applyBorder="1" applyAlignment="1" applyProtection="1">
      <alignment vertical="center"/>
      <protection/>
    </xf>
    <xf numFmtId="0" fontId="4" fillId="34" borderId="0" xfId="0" applyNumberFormat="1"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34" borderId="22" xfId="0" applyFont="1" applyFill="1" applyBorder="1" applyAlignment="1" applyProtection="1">
      <alignment vertical="center"/>
      <protection/>
    </xf>
    <xf numFmtId="0" fontId="0" fillId="34" borderId="23" xfId="0" applyFont="1" applyFill="1" applyBorder="1" applyAlignment="1" applyProtection="1">
      <alignment vertical="center"/>
      <protection/>
    </xf>
    <xf numFmtId="0" fontId="0" fillId="34" borderId="24" xfId="0" applyFont="1" applyFill="1" applyBorder="1" applyAlignment="1" applyProtection="1">
      <alignment vertical="center"/>
      <protection/>
    </xf>
    <xf numFmtId="0" fontId="4" fillId="0" borderId="19" xfId="0" applyFont="1" applyBorder="1" applyAlignment="1" applyProtection="1">
      <alignment vertical="center"/>
      <protection/>
    </xf>
    <xf numFmtId="0" fontId="4" fillId="0" borderId="22" xfId="0" applyFont="1" applyBorder="1" applyAlignment="1" applyProtection="1">
      <alignment vertical="center" wrapText="1"/>
      <protection/>
    </xf>
    <xf numFmtId="0" fontId="4" fillId="0" borderId="23" xfId="0" applyFont="1" applyBorder="1" applyAlignment="1" applyProtection="1">
      <alignment vertical="center" wrapText="1"/>
      <protection/>
    </xf>
    <xf numFmtId="0" fontId="4" fillId="34" borderId="10"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0" borderId="22" xfId="0" applyFont="1" applyBorder="1" applyAlignment="1" applyProtection="1">
      <alignment vertical="center"/>
      <protection/>
    </xf>
    <xf numFmtId="0" fontId="4" fillId="0" borderId="23" xfId="0" applyFont="1" applyBorder="1" applyAlignment="1" applyProtection="1">
      <alignment vertical="center"/>
      <protection/>
    </xf>
    <xf numFmtId="0" fontId="4" fillId="0" borderId="24" xfId="0" applyFont="1" applyBorder="1" applyAlignment="1" applyProtection="1">
      <alignment vertical="center"/>
      <protection/>
    </xf>
    <xf numFmtId="0" fontId="4" fillId="34" borderId="22" xfId="0"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24" xfId="0" applyFont="1" applyFill="1" applyBorder="1" applyAlignment="1" applyProtection="1">
      <alignment vertical="center"/>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2" fillId="0" borderId="11" xfId="0" applyFont="1" applyBorder="1" applyAlignment="1">
      <alignment vertical="center" textRotation="255"/>
    </xf>
    <xf numFmtId="0" fontId="0" fillId="0" borderId="17" xfId="0" applyFont="1" applyBorder="1" applyAlignment="1">
      <alignment vertical="center" textRotation="255"/>
    </xf>
    <xf numFmtId="0" fontId="0" fillId="0" borderId="19" xfId="0" applyFont="1" applyBorder="1" applyAlignment="1">
      <alignment vertical="center" textRotation="255"/>
    </xf>
    <xf numFmtId="0" fontId="0" fillId="0" borderId="11" xfId="0" applyFont="1" applyBorder="1" applyAlignment="1">
      <alignment horizontal="center" vertical="center"/>
    </xf>
    <xf numFmtId="0" fontId="0" fillId="0" borderId="15" xfId="0" applyFont="1" applyBorder="1" applyAlignment="1">
      <alignment vertical="center"/>
    </xf>
    <xf numFmtId="0" fontId="4" fillId="0" borderId="10" xfId="0" applyFont="1" applyBorder="1" applyAlignment="1">
      <alignment horizontal="center" vertical="center"/>
    </xf>
    <xf numFmtId="0" fontId="4" fillId="34" borderId="0" xfId="0" applyFont="1" applyFill="1" applyBorder="1" applyAlignment="1">
      <alignment horizontal="center" vertical="center"/>
    </xf>
    <xf numFmtId="38" fontId="4" fillId="34" borderId="0" xfId="49" applyFont="1" applyFill="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5" fillId="0" borderId="22" xfId="0" applyFont="1" applyBorder="1" applyAlignment="1">
      <alignment horizontal="center" vertical="center"/>
    </xf>
    <xf numFmtId="0" fontId="4" fillId="0" borderId="23"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vertical="center"/>
    </xf>
    <xf numFmtId="0" fontId="4" fillId="0" borderId="14" xfId="0" applyFont="1" applyBorder="1" applyAlignment="1">
      <alignment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4" fillId="34" borderId="10" xfId="0" applyFont="1" applyFill="1" applyBorder="1" applyAlignment="1">
      <alignment horizontal="center" vertical="center"/>
    </xf>
    <xf numFmtId="0" fontId="0" fillId="0" borderId="20" xfId="0" applyFont="1" applyBorder="1" applyAlignment="1">
      <alignment horizontal="right" vertical="center"/>
    </xf>
    <xf numFmtId="0" fontId="0" fillId="34" borderId="10" xfId="0" applyFont="1" applyFill="1" applyBorder="1" applyAlignment="1" applyProtection="1">
      <alignment vertical="center"/>
      <protection/>
    </xf>
    <xf numFmtId="0" fontId="0" fillId="0" borderId="10" xfId="0" applyFont="1" applyBorder="1" applyAlignment="1">
      <alignment horizontal="left" vertical="center"/>
    </xf>
    <xf numFmtId="0" fontId="0" fillId="34" borderId="10" xfId="0" applyFont="1" applyFill="1" applyBorder="1" applyAlignment="1" applyProtection="1">
      <alignment vertical="center" wrapText="1"/>
      <protection/>
    </xf>
    <xf numFmtId="0" fontId="0" fillId="0" borderId="23" xfId="0" applyFont="1" applyBorder="1" applyAlignment="1">
      <alignment horizontal="right" vertical="center"/>
    </xf>
    <xf numFmtId="0" fontId="4" fillId="0" borderId="10" xfId="0" applyFont="1" applyBorder="1" applyAlignment="1">
      <alignment vertical="center" wrapText="1"/>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0" fillId="0" borderId="36" xfId="0" applyFont="1" applyBorder="1" applyAlignment="1">
      <alignment horizontal="center" vertical="center"/>
    </xf>
    <xf numFmtId="0" fontId="0" fillId="0" borderId="26" xfId="0" applyFont="1" applyBorder="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Alignment="1">
      <alignment vertical="center"/>
    </xf>
    <xf numFmtId="0" fontId="4" fillId="33" borderId="23" xfId="0" applyFont="1" applyFill="1" applyBorder="1" applyAlignment="1">
      <alignment horizontal="center" vertical="center"/>
    </xf>
    <xf numFmtId="0" fontId="7" fillId="0" borderId="16" xfId="0" applyFont="1" applyFill="1" applyBorder="1" applyAlignment="1" applyProtection="1">
      <alignment vertical="center" wrapText="1"/>
      <protection/>
    </xf>
    <xf numFmtId="0" fontId="7" fillId="0" borderId="20" xfId="0" applyFont="1" applyFill="1" applyBorder="1" applyAlignment="1" applyProtection="1">
      <alignment vertical="center" wrapText="1"/>
      <protection/>
    </xf>
    <xf numFmtId="0" fontId="9" fillId="0" borderId="20" xfId="0" applyFont="1" applyFill="1" applyBorder="1" applyAlignment="1">
      <alignment vertical="center" shrinkToFit="1"/>
    </xf>
    <xf numFmtId="0" fontId="7" fillId="0" borderId="12"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0" fillId="0" borderId="22" xfId="0" applyFont="1" applyBorder="1" applyAlignment="1">
      <alignment vertical="center"/>
    </xf>
    <xf numFmtId="0" fontId="0" fillId="0" borderId="24" xfId="0" applyFont="1" applyBorder="1" applyAlignment="1">
      <alignment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18" xfId="0" applyFont="1" applyBorder="1" applyAlignment="1">
      <alignment vertical="center"/>
    </xf>
    <xf numFmtId="0" fontId="0" fillId="34" borderId="10" xfId="0" applyFont="1" applyFill="1" applyBorder="1" applyAlignment="1">
      <alignment vertical="center"/>
    </xf>
    <xf numFmtId="0" fontId="0" fillId="34" borderId="10" xfId="0" applyFont="1" applyFill="1" applyBorder="1" applyAlignment="1">
      <alignment vertical="center" wrapText="1"/>
    </xf>
    <xf numFmtId="0" fontId="0" fillId="0" borderId="14" xfId="0" applyFont="1" applyBorder="1" applyAlignment="1">
      <alignment vertical="center" textRotation="255"/>
    </xf>
    <xf numFmtId="0" fontId="0" fillId="0" borderId="15" xfId="0" applyFont="1" applyBorder="1" applyAlignment="1">
      <alignment vertical="center" textRotation="255"/>
    </xf>
    <xf numFmtId="0" fontId="0" fillId="0" borderId="22" xfId="0" applyFont="1" applyBorder="1" applyAlignment="1">
      <alignment horizontal="center" vertical="center"/>
    </xf>
    <xf numFmtId="0" fontId="4" fillId="0" borderId="15" xfId="0" applyFont="1" applyBorder="1" applyAlignment="1">
      <alignment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34" borderId="22" xfId="0" applyFont="1" applyFill="1" applyBorder="1" applyAlignment="1" applyProtection="1">
      <alignment vertical="center"/>
      <protection locked="0"/>
    </xf>
    <xf numFmtId="0" fontId="4" fillId="34" borderId="23" xfId="0" applyFont="1" applyFill="1" applyBorder="1" applyAlignment="1" applyProtection="1">
      <alignment vertical="center"/>
      <protection locked="0"/>
    </xf>
    <xf numFmtId="0" fontId="4" fillId="34" borderId="24" xfId="0" applyFont="1" applyFill="1" applyBorder="1" applyAlignment="1" applyProtection="1">
      <alignment vertical="center"/>
      <protection locked="0"/>
    </xf>
    <xf numFmtId="0" fontId="4" fillId="0" borderId="12" xfId="0" applyFont="1" applyBorder="1" applyAlignment="1">
      <alignment vertical="center"/>
    </xf>
    <xf numFmtId="0" fontId="4" fillId="0" borderId="16" xfId="0" applyFont="1" applyBorder="1" applyAlignment="1">
      <alignment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38" fontId="4" fillId="34" borderId="0" xfId="0" applyNumberFormat="1" applyFont="1" applyFill="1" applyBorder="1" applyAlignment="1">
      <alignment vertical="center"/>
    </xf>
    <xf numFmtId="0" fontId="4" fillId="34" borderId="0" xfId="0" applyNumberFormat="1" applyFont="1" applyFill="1" applyBorder="1" applyAlignment="1">
      <alignment vertical="center"/>
    </xf>
    <xf numFmtId="38" fontId="4" fillId="34" borderId="0" xfId="49"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34" borderId="0" xfId="0" applyNumberFormat="1" applyFont="1" applyFill="1" applyBorder="1" applyAlignment="1">
      <alignment horizontal="center" vertical="center"/>
    </xf>
    <xf numFmtId="0" fontId="0" fillId="0" borderId="23" xfId="0" applyFont="1" applyBorder="1" applyAlignment="1">
      <alignment vertical="center"/>
    </xf>
    <xf numFmtId="0" fontId="0" fillId="0" borderId="24" xfId="0" applyFont="1" applyFill="1" applyBorder="1" applyAlignment="1">
      <alignment horizontal="left" vertical="center"/>
    </xf>
    <xf numFmtId="0" fontId="0" fillId="0" borderId="10"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ペーパー">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CK206"/>
  <sheetViews>
    <sheetView tabSelected="1" view="pageBreakPreview" zoomScale="115" zoomScaleNormal="115" zoomScaleSheetLayoutView="115" workbookViewId="0" topLeftCell="A1">
      <selection activeCell="F10" sqref="F10:J11"/>
    </sheetView>
  </sheetViews>
  <sheetFormatPr defaultColWidth="9.00390625" defaultRowHeight="13.5"/>
  <cols>
    <col min="1" max="3" width="3.625" style="36" customWidth="1"/>
    <col min="4" max="4" width="10.625" style="36" customWidth="1"/>
    <col min="5" max="5" width="6.625" style="36" customWidth="1"/>
    <col min="6" max="6" width="10.00390625" style="36" customWidth="1"/>
    <col min="7" max="7" width="14.75390625" style="36" customWidth="1"/>
    <col min="8" max="8" width="13.75390625" style="36" customWidth="1"/>
    <col min="9" max="9" width="3.625" style="36" customWidth="1"/>
    <col min="10" max="10" width="14.50390625" style="36" customWidth="1"/>
    <col min="11" max="11" width="12.75390625" style="36" customWidth="1"/>
    <col min="12" max="12" width="5.00390625" style="36" customWidth="1"/>
    <col min="13" max="13" width="8.75390625" style="36" customWidth="1"/>
    <col min="14" max="16384" width="9.00390625" style="36" customWidth="1"/>
  </cols>
  <sheetData>
    <row r="1" spans="1:89" ht="18.75" customHeight="1">
      <c r="A1" s="289" t="s">
        <v>126</v>
      </c>
      <c r="B1" s="289"/>
      <c r="C1" s="289"/>
      <c r="D1" s="289"/>
      <c r="E1" s="289"/>
      <c r="F1" s="289"/>
      <c r="G1" s="175" t="s">
        <v>380</v>
      </c>
      <c r="H1" s="37" t="s">
        <v>195</v>
      </c>
      <c r="I1" s="192"/>
      <c r="J1" s="192"/>
      <c r="K1" s="192"/>
      <c r="L1" s="179" t="s">
        <v>137</v>
      </c>
      <c r="M1" s="139"/>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row>
    <row r="2" spans="1:89" ht="17.25" customHeight="1">
      <c r="A2" s="185" t="s">
        <v>85</v>
      </c>
      <c r="B2" s="185"/>
      <c r="C2" s="185"/>
      <c r="D2" s="203"/>
      <c r="E2" s="203"/>
      <c r="F2" s="204"/>
      <c r="G2" s="204"/>
      <c r="H2" s="202" t="s">
        <v>196</v>
      </c>
      <c r="I2" s="193" t="s">
        <v>331</v>
      </c>
      <c r="J2" s="193"/>
      <c r="K2" s="193"/>
      <c r="L2" s="32"/>
      <c r="M2" s="141"/>
      <c r="N2" s="61"/>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row>
    <row r="3" spans="1:89" ht="17.25" customHeight="1">
      <c r="A3" s="201" t="s">
        <v>86</v>
      </c>
      <c r="B3" s="201"/>
      <c r="C3" s="201"/>
      <c r="D3" s="205"/>
      <c r="E3" s="205"/>
      <c r="F3" s="206"/>
      <c r="G3" s="206"/>
      <c r="H3" s="202"/>
      <c r="I3" s="192" t="s">
        <v>197</v>
      </c>
      <c r="J3" s="192"/>
      <c r="K3" s="192"/>
      <c r="L3" s="32"/>
      <c r="M3" s="141"/>
      <c r="N3" s="61"/>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row>
    <row r="4" spans="1:89" ht="42" customHeight="1">
      <c r="A4" s="185" t="s">
        <v>87</v>
      </c>
      <c r="B4" s="185"/>
      <c r="C4" s="185"/>
      <c r="D4" s="211"/>
      <c r="E4" s="211"/>
      <c r="F4" s="211"/>
      <c r="G4" s="211"/>
      <c r="H4" s="211"/>
      <c r="I4" s="211"/>
      <c r="J4" s="211"/>
      <c r="K4" s="211"/>
      <c r="L4" s="211"/>
      <c r="M4" s="141"/>
      <c r="N4" s="61"/>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row>
    <row r="5" spans="1:89" ht="18" customHeight="1">
      <c r="A5" s="197" t="s">
        <v>207</v>
      </c>
      <c r="B5" s="198"/>
      <c r="C5" s="199"/>
      <c r="D5" s="39"/>
      <c r="E5" s="168" t="s">
        <v>37</v>
      </c>
      <c r="F5" s="170" t="s">
        <v>383</v>
      </c>
      <c r="G5" s="172"/>
      <c r="H5" s="171" t="s">
        <v>384</v>
      </c>
      <c r="I5" s="287"/>
      <c r="J5" s="288"/>
      <c r="K5" s="163">
        <f>IF(G5="","",DATEDIF(G5,I5,"m")+1)</f>
      </c>
      <c r="L5" s="169" t="s">
        <v>212</v>
      </c>
      <c r="M5" s="141"/>
      <c r="N5" s="61"/>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row>
    <row r="6" spans="1:89" ht="13.5" customHeight="1">
      <c r="A6" s="41" t="s">
        <v>198</v>
      </c>
      <c r="B6" s="38" t="s">
        <v>113</v>
      </c>
      <c r="C6" s="38"/>
      <c r="D6" s="38"/>
      <c r="E6" s="38"/>
      <c r="F6" s="38"/>
      <c r="G6" s="42"/>
      <c r="H6" s="42"/>
      <c r="I6" s="42"/>
      <c r="J6" s="167" t="s">
        <v>385</v>
      </c>
      <c r="K6" s="272" t="s">
        <v>386</v>
      </c>
      <c r="L6" s="273"/>
      <c r="M6" s="61"/>
      <c r="N6" s="61"/>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row>
    <row r="7" spans="1:89" ht="13.5" customHeight="1">
      <c r="A7" s="38"/>
      <c r="B7" s="194" t="s">
        <v>92</v>
      </c>
      <c r="C7" s="195"/>
      <c r="D7" s="195"/>
      <c r="E7" s="196"/>
      <c r="F7" s="194" t="s">
        <v>130</v>
      </c>
      <c r="G7" s="195"/>
      <c r="H7" s="195"/>
      <c r="I7" s="195"/>
      <c r="J7" s="196"/>
      <c r="K7" s="194" t="s">
        <v>88</v>
      </c>
      <c r="L7" s="196"/>
      <c r="M7" s="61"/>
      <c r="N7" s="61"/>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row>
    <row r="8" spans="1:89" ht="13.5" customHeight="1">
      <c r="A8" s="38"/>
      <c r="B8" s="238" t="s">
        <v>114</v>
      </c>
      <c r="C8" s="226" t="s">
        <v>115</v>
      </c>
      <c r="D8" s="227"/>
      <c r="E8" s="228"/>
      <c r="F8" s="249" t="s">
        <v>128</v>
      </c>
      <c r="G8" s="247"/>
      <c r="H8" s="247"/>
      <c r="I8" s="247"/>
      <c r="J8" s="207"/>
      <c r="K8" s="212">
        <v>150000</v>
      </c>
      <c r="L8" s="213"/>
      <c r="M8" s="61"/>
      <c r="N8" s="61"/>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row>
    <row r="9" spans="1:89" ht="13.5" customHeight="1">
      <c r="A9" s="38"/>
      <c r="B9" s="239"/>
      <c r="C9" s="229"/>
      <c r="D9" s="230"/>
      <c r="E9" s="231"/>
      <c r="F9" s="250"/>
      <c r="G9" s="248"/>
      <c r="H9" s="248"/>
      <c r="I9" s="248"/>
      <c r="J9" s="208"/>
      <c r="K9" s="214"/>
      <c r="L9" s="215"/>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row>
    <row r="10" spans="1:89" ht="13.5" customHeight="1">
      <c r="A10" s="38"/>
      <c r="B10" s="239"/>
      <c r="C10" s="216" t="s">
        <v>116</v>
      </c>
      <c r="D10" s="217"/>
      <c r="E10" s="218"/>
      <c r="F10" s="249" t="s">
        <v>129</v>
      </c>
      <c r="G10" s="247"/>
      <c r="H10" s="247"/>
      <c r="I10" s="247"/>
      <c r="J10" s="207"/>
      <c r="K10" s="222"/>
      <c r="L10" s="223"/>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row>
    <row r="11" spans="1:89" ht="13.5" customHeight="1">
      <c r="A11" s="38"/>
      <c r="B11" s="239"/>
      <c r="C11" s="219"/>
      <c r="D11" s="220"/>
      <c r="E11" s="221"/>
      <c r="F11" s="250"/>
      <c r="G11" s="248"/>
      <c r="H11" s="248"/>
      <c r="I11" s="248"/>
      <c r="J11" s="208"/>
      <c r="K11" s="224"/>
      <c r="L11" s="225"/>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row>
    <row r="12" spans="1:89" ht="13.5" customHeight="1">
      <c r="A12" s="38"/>
      <c r="B12" s="239"/>
      <c r="C12" s="216" t="s">
        <v>389</v>
      </c>
      <c r="D12" s="217"/>
      <c r="E12" s="218"/>
      <c r="F12" s="249" t="s">
        <v>210</v>
      </c>
      <c r="G12" s="247"/>
      <c r="H12" s="274">
        <f>IF('治験薬等管理経費ポイント算出表'!V34="","",'治験薬等管理経費ポイント算出表'!V34)</f>
        <v>0</v>
      </c>
      <c r="I12" s="187" t="s">
        <v>206</v>
      </c>
      <c r="J12" s="188"/>
      <c r="K12" s="236">
        <f>IF(D5="","",1000*H12*D5)</f>
      </c>
      <c r="L12" s="233"/>
      <c r="M12" s="61"/>
      <c r="N12" s="61"/>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row>
    <row r="13" spans="1:89" ht="13.5" customHeight="1">
      <c r="A13" s="38"/>
      <c r="B13" s="239"/>
      <c r="C13" s="219"/>
      <c r="D13" s="220"/>
      <c r="E13" s="221"/>
      <c r="F13" s="250"/>
      <c r="G13" s="248"/>
      <c r="H13" s="210"/>
      <c r="I13" s="190"/>
      <c r="J13" s="191"/>
      <c r="K13" s="237"/>
      <c r="L13" s="235"/>
      <c r="M13" s="61"/>
      <c r="N13" s="61"/>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row>
    <row r="14" spans="1:89" ht="13.5" customHeight="1">
      <c r="A14" s="38"/>
      <c r="B14" s="239"/>
      <c r="C14" s="266" t="s">
        <v>240</v>
      </c>
      <c r="D14" s="267"/>
      <c r="E14" s="268"/>
      <c r="F14" s="249" t="s">
        <v>393</v>
      </c>
      <c r="G14" s="247"/>
      <c r="H14" s="209">
        <f>IF('臨床試験研究経費ポイント算出表'!V43="","",'臨床試験研究経費ポイント算出表'!V43)</f>
        <v>0</v>
      </c>
      <c r="I14" s="247" t="s">
        <v>209</v>
      </c>
      <c r="J14" s="207"/>
      <c r="K14" s="236">
        <f>IF(D5="","",6000*H14)</f>
      </c>
      <c r="L14" s="233"/>
      <c r="M14" s="61"/>
      <c r="N14" s="61"/>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row>
    <row r="15" spans="1:89" ht="13.5" customHeight="1">
      <c r="A15" s="38"/>
      <c r="B15" s="239"/>
      <c r="C15" s="269"/>
      <c r="D15" s="270"/>
      <c r="E15" s="271"/>
      <c r="F15" s="250"/>
      <c r="G15" s="248"/>
      <c r="H15" s="210"/>
      <c r="I15" s="248"/>
      <c r="J15" s="208"/>
      <c r="K15" s="237"/>
      <c r="L15" s="235"/>
      <c r="M15" s="61"/>
      <c r="N15" s="61"/>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row>
    <row r="16" spans="1:89" ht="13.5" customHeight="1">
      <c r="A16" s="38"/>
      <c r="B16" s="239"/>
      <c r="C16" s="238" t="s">
        <v>117</v>
      </c>
      <c r="D16" s="241" t="s">
        <v>118</v>
      </c>
      <c r="E16" s="242"/>
      <c r="F16" s="249" t="s">
        <v>127</v>
      </c>
      <c r="G16" s="247"/>
      <c r="H16" s="247"/>
      <c r="I16" s="247"/>
      <c r="J16" s="207"/>
      <c r="K16" s="222"/>
      <c r="L16" s="223"/>
      <c r="M16" s="61"/>
      <c r="N16" s="61"/>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row>
    <row r="17" spans="1:89" ht="13.5" customHeight="1">
      <c r="A17" s="38"/>
      <c r="B17" s="239"/>
      <c r="C17" s="239"/>
      <c r="D17" s="243"/>
      <c r="E17" s="244"/>
      <c r="F17" s="290"/>
      <c r="G17" s="291"/>
      <c r="H17" s="291"/>
      <c r="I17" s="291"/>
      <c r="J17" s="292"/>
      <c r="K17" s="224"/>
      <c r="L17" s="225"/>
      <c r="M17" s="61"/>
      <c r="N17" s="61"/>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row>
    <row r="18" spans="1:89" ht="13.5" customHeight="1">
      <c r="A18" s="38"/>
      <c r="B18" s="239"/>
      <c r="C18" s="239"/>
      <c r="D18" s="241" t="s">
        <v>119</v>
      </c>
      <c r="E18" s="245"/>
      <c r="F18" s="293" t="s">
        <v>382</v>
      </c>
      <c r="G18" s="247" t="s">
        <v>381</v>
      </c>
      <c r="H18" s="209">
        <f>IF(K5="","",K5)</f>
      </c>
      <c r="I18" s="247" t="s">
        <v>212</v>
      </c>
      <c r="J18" s="207"/>
      <c r="K18" s="236">
        <f>IF(K5="","",15000*H18)</f>
      </c>
      <c r="L18" s="233"/>
      <c r="M18" s="142"/>
      <c r="N18" s="61"/>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row>
    <row r="19" spans="1:89" ht="13.5" customHeight="1">
      <c r="A19" s="38"/>
      <c r="B19" s="239"/>
      <c r="C19" s="239"/>
      <c r="D19" s="243"/>
      <c r="E19" s="246"/>
      <c r="F19" s="294"/>
      <c r="G19" s="248"/>
      <c r="H19" s="210"/>
      <c r="I19" s="248"/>
      <c r="J19" s="208"/>
      <c r="K19" s="237"/>
      <c r="L19" s="235"/>
      <c r="M19" s="61"/>
      <c r="N19" s="61"/>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row>
    <row r="20" spans="1:89" ht="13.5" customHeight="1">
      <c r="A20" s="38"/>
      <c r="B20" s="239"/>
      <c r="C20" s="239"/>
      <c r="D20" s="275" t="s">
        <v>185</v>
      </c>
      <c r="E20" s="280"/>
      <c r="F20" s="249" t="s">
        <v>223</v>
      </c>
      <c r="G20" s="247"/>
      <c r="H20" s="247"/>
      <c r="I20" s="247"/>
      <c r="J20" s="207"/>
      <c r="K20" s="232">
        <f>IF(D5="","",IF(E20="","",IF(E20="","",100000)))</f>
      </c>
      <c r="L20" s="233"/>
      <c r="M20" s="61"/>
      <c r="N20" s="61"/>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row>
    <row r="21" spans="1:89" ht="13.5" customHeight="1">
      <c r="A21" s="38"/>
      <c r="B21" s="239"/>
      <c r="C21" s="239"/>
      <c r="D21" s="276"/>
      <c r="E21" s="281"/>
      <c r="F21" s="250" t="s">
        <v>287</v>
      </c>
      <c r="G21" s="248"/>
      <c r="H21" s="248"/>
      <c r="I21" s="248"/>
      <c r="J21" s="208"/>
      <c r="K21" s="234"/>
      <c r="L21" s="235"/>
      <c r="M21" s="61"/>
      <c r="N21" s="61"/>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row>
    <row r="22" spans="1:89" ht="13.5" customHeight="1">
      <c r="A22" s="38"/>
      <c r="B22" s="239"/>
      <c r="C22" s="240"/>
      <c r="D22" s="249" t="s">
        <v>373</v>
      </c>
      <c r="E22" s="283"/>
      <c r="F22" s="249" t="s">
        <v>213</v>
      </c>
      <c r="G22" s="247"/>
      <c r="H22" s="247"/>
      <c r="I22" s="247"/>
      <c r="J22" s="207"/>
      <c r="K22" s="232">
        <f>IF(D5="","",IF(E22="","",IF(E22="","",30000)))</f>
      </c>
      <c r="L22" s="233"/>
      <c r="M22" s="61"/>
      <c r="N22" s="61"/>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row>
    <row r="23" spans="1:89" ht="13.5" customHeight="1">
      <c r="A23" s="38"/>
      <c r="B23" s="239"/>
      <c r="C23" s="240"/>
      <c r="D23" s="250"/>
      <c r="E23" s="284"/>
      <c r="F23" s="290" t="s">
        <v>214</v>
      </c>
      <c r="G23" s="291"/>
      <c r="H23" s="291"/>
      <c r="I23" s="291"/>
      <c r="J23" s="292"/>
      <c r="K23" s="234"/>
      <c r="L23" s="235"/>
      <c r="M23" s="61"/>
      <c r="N23" s="61"/>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row>
    <row r="24" spans="1:89" ht="13.5" customHeight="1">
      <c r="A24" s="38"/>
      <c r="B24" s="239"/>
      <c r="C24" s="239"/>
      <c r="D24" s="256" t="s">
        <v>241</v>
      </c>
      <c r="E24" s="257"/>
      <c r="F24" s="295" t="s">
        <v>215</v>
      </c>
      <c r="G24" s="296"/>
      <c r="H24" s="183"/>
      <c r="I24" s="187" t="s">
        <v>216</v>
      </c>
      <c r="J24" s="188"/>
      <c r="K24" s="236">
        <f>IF(H24="","",10000*H24*D5)</f>
      </c>
      <c r="L24" s="233"/>
      <c r="M24" s="61"/>
      <c r="N24" s="61"/>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row>
    <row r="25" spans="1:89" ht="13.5" customHeight="1">
      <c r="A25" s="38"/>
      <c r="B25" s="239"/>
      <c r="C25" s="239"/>
      <c r="D25" s="243"/>
      <c r="E25" s="244"/>
      <c r="F25" s="297"/>
      <c r="G25" s="298"/>
      <c r="H25" s="184"/>
      <c r="I25" s="190"/>
      <c r="J25" s="191"/>
      <c r="K25" s="237"/>
      <c r="L25" s="235"/>
      <c r="M25" s="61"/>
      <c r="N25" s="61"/>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row>
    <row r="26" spans="1:89" ht="13.5" customHeight="1">
      <c r="A26" s="38"/>
      <c r="B26" s="239"/>
      <c r="C26" s="239"/>
      <c r="D26" s="216" t="s">
        <v>120</v>
      </c>
      <c r="E26" s="218"/>
      <c r="F26" s="249" t="s">
        <v>186</v>
      </c>
      <c r="G26" s="247"/>
      <c r="H26" s="247"/>
      <c r="I26" s="247"/>
      <c r="J26" s="207"/>
      <c r="K26" s="236">
        <f>IF(D5="","",INT(SUM(K8:L25)*0.1))</f>
      </c>
      <c r="L26" s="233"/>
      <c r="M26" s="61"/>
      <c r="N26" s="61"/>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row>
    <row r="27" spans="1:89" ht="13.5" customHeight="1">
      <c r="A27" s="38"/>
      <c r="B27" s="239"/>
      <c r="C27" s="239"/>
      <c r="D27" s="219"/>
      <c r="E27" s="221"/>
      <c r="F27" s="250"/>
      <c r="G27" s="248"/>
      <c r="H27" s="248"/>
      <c r="I27" s="248"/>
      <c r="J27" s="208"/>
      <c r="K27" s="237"/>
      <c r="L27" s="235"/>
      <c r="M27" s="61"/>
      <c r="N27" s="61"/>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row>
    <row r="28" spans="1:89" ht="13.5" customHeight="1">
      <c r="A28" s="38"/>
      <c r="B28" s="239"/>
      <c r="C28" s="226" t="s">
        <v>121</v>
      </c>
      <c r="D28" s="227"/>
      <c r="E28" s="227"/>
      <c r="F28" s="227"/>
      <c r="G28" s="227"/>
      <c r="H28" s="227"/>
      <c r="I28" s="227"/>
      <c r="J28" s="228"/>
      <c r="K28" s="236">
        <f>IF(D5="","",INT(SUM(K8:L27)))</f>
      </c>
      <c r="L28" s="233"/>
      <c r="M28" s="61"/>
      <c r="N28" s="61"/>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row>
    <row r="29" spans="1:89" ht="13.5" customHeight="1">
      <c r="A29" s="38"/>
      <c r="B29" s="239"/>
      <c r="C29" s="229"/>
      <c r="D29" s="230"/>
      <c r="E29" s="230"/>
      <c r="F29" s="230"/>
      <c r="G29" s="230"/>
      <c r="H29" s="230"/>
      <c r="I29" s="230"/>
      <c r="J29" s="231"/>
      <c r="K29" s="237"/>
      <c r="L29" s="235"/>
      <c r="M29" s="61"/>
      <c r="N29" s="61"/>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row>
    <row r="30" spans="1:89" ht="13.5" customHeight="1">
      <c r="A30" s="38"/>
      <c r="B30" s="216" t="s">
        <v>122</v>
      </c>
      <c r="C30" s="217"/>
      <c r="D30" s="217"/>
      <c r="E30" s="218"/>
      <c r="F30" s="186" t="s">
        <v>165</v>
      </c>
      <c r="G30" s="187"/>
      <c r="H30" s="187"/>
      <c r="I30" s="187"/>
      <c r="J30" s="188"/>
      <c r="K30" s="236">
        <f>IF(D5="","",INT(K28*0.3))</f>
      </c>
      <c r="L30" s="233"/>
      <c r="M30" s="61"/>
      <c r="N30" s="61"/>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row>
    <row r="31" spans="1:89" ht="13.5" customHeight="1">
      <c r="A31" s="38"/>
      <c r="B31" s="253"/>
      <c r="C31" s="254"/>
      <c r="D31" s="254"/>
      <c r="E31" s="255"/>
      <c r="F31" s="189"/>
      <c r="G31" s="190"/>
      <c r="H31" s="190"/>
      <c r="I31" s="190"/>
      <c r="J31" s="191"/>
      <c r="K31" s="251"/>
      <c r="L31" s="252"/>
      <c r="M31" s="61"/>
      <c r="N31" s="61"/>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0"/>
      <c r="CH31" s="140"/>
      <c r="CI31" s="140"/>
      <c r="CJ31" s="140"/>
      <c r="CK31" s="140"/>
    </row>
    <row r="32" spans="1:89" ht="13.5" customHeight="1">
      <c r="A32" s="38"/>
      <c r="B32" s="216" t="s">
        <v>155</v>
      </c>
      <c r="C32" s="217"/>
      <c r="D32" s="217"/>
      <c r="E32" s="218"/>
      <c r="F32" s="186" t="s">
        <v>400</v>
      </c>
      <c r="G32" s="187"/>
      <c r="H32" s="187"/>
      <c r="I32" s="187"/>
      <c r="J32" s="188"/>
      <c r="K32" s="236">
        <f>IF(D5="","",INT(SUM(K8:L15)*0.1))</f>
      </c>
      <c r="L32" s="233"/>
      <c r="M32" s="61"/>
      <c r="N32" s="143"/>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row>
    <row r="33" spans="1:89" ht="13.5" customHeight="1">
      <c r="A33" s="38"/>
      <c r="B33" s="219"/>
      <c r="C33" s="220"/>
      <c r="D33" s="220"/>
      <c r="E33" s="221"/>
      <c r="F33" s="189"/>
      <c r="G33" s="190"/>
      <c r="H33" s="190"/>
      <c r="I33" s="190"/>
      <c r="J33" s="191"/>
      <c r="K33" s="237"/>
      <c r="L33" s="235"/>
      <c r="M33" s="61"/>
      <c r="N33" s="143"/>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C33" s="140"/>
      <c r="CD33" s="140"/>
      <c r="CE33" s="140"/>
      <c r="CF33" s="140"/>
      <c r="CG33" s="140"/>
      <c r="CH33" s="140"/>
      <c r="CI33" s="140"/>
      <c r="CJ33" s="140"/>
      <c r="CK33" s="140"/>
    </row>
    <row r="34" spans="1:89" ht="13.5" customHeight="1">
      <c r="A34" s="38"/>
      <c r="B34" s="253" t="s">
        <v>156</v>
      </c>
      <c r="C34" s="254"/>
      <c r="D34" s="254"/>
      <c r="E34" s="255"/>
      <c r="F34" s="216"/>
      <c r="G34" s="217"/>
      <c r="H34" s="217"/>
      <c r="I34" s="217"/>
      <c r="J34" s="218"/>
      <c r="K34" s="251">
        <f>IF(D5="","",SUM(K28:L33))</f>
      </c>
      <c r="L34" s="252"/>
      <c r="M34" s="61"/>
      <c r="N34" s="61"/>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0"/>
      <c r="CD34" s="140"/>
      <c r="CE34" s="140"/>
      <c r="CF34" s="140"/>
      <c r="CG34" s="140"/>
      <c r="CH34" s="140"/>
      <c r="CI34" s="140"/>
      <c r="CJ34" s="140"/>
      <c r="CK34" s="140"/>
    </row>
    <row r="35" spans="1:89" ht="13.5" customHeight="1">
      <c r="A35" s="38"/>
      <c r="B35" s="219"/>
      <c r="C35" s="220"/>
      <c r="D35" s="220"/>
      <c r="E35" s="221"/>
      <c r="F35" s="219"/>
      <c r="G35" s="220"/>
      <c r="H35" s="220"/>
      <c r="I35" s="220"/>
      <c r="J35" s="221"/>
      <c r="K35" s="237"/>
      <c r="L35" s="235"/>
      <c r="M35" s="61"/>
      <c r="N35" s="61"/>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row>
    <row r="36" spans="1:89" ht="13.5" customHeight="1">
      <c r="A36" s="38"/>
      <c r="B36" s="216" t="s">
        <v>168</v>
      </c>
      <c r="C36" s="217"/>
      <c r="D36" s="217"/>
      <c r="E36" s="218"/>
      <c r="F36" s="216"/>
      <c r="G36" s="217"/>
      <c r="H36" s="217"/>
      <c r="I36" s="217"/>
      <c r="J36" s="218"/>
      <c r="K36" s="236">
        <f>IF(D5="","",INT(K34*0.1))</f>
      </c>
      <c r="L36" s="233"/>
      <c r="M36" s="61"/>
      <c r="N36" s="61"/>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row>
    <row r="37" spans="1:89" ht="13.5" customHeight="1">
      <c r="A37" s="38"/>
      <c r="B37" s="219"/>
      <c r="C37" s="220"/>
      <c r="D37" s="220"/>
      <c r="E37" s="221"/>
      <c r="F37" s="219"/>
      <c r="G37" s="220"/>
      <c r="H37" s="220"/>
      <c r="I37" s="220"/>
      <c r="J37" s="221"/>
      <c r="K37" s="237"/>
      <c r="L37" s="235"/>
      <c r="M37" s="61"/>
      <c r="N37" s="61"/>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row>
    <row r="38" spans="1:89" ht="13.5" customHeight="1">
      <c r="A38" s="38"/>
      <c r="B38" s="216" t="s">
        <v>157</v>
      </c>
      <c r="C38" s="217"/>
      <c r="D38" s="217"/>
      <c r="E38" s="218"/>
      <c r="F38" s="216"/>
      <c r="G38" s="217"/>
      <c r="H38" s="217"/>
      <c r="I38" s="217"/>
      <c r="J38" s="218"/>
      <c r="K38" s="236">
        <f>IF(D5="","",SUM(K34:L37))</f>
      </c>
      <c r="L38" s="233"/>
      <c r="M38" s="61"/>
      <c r="N38" s="61"/>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row>
    <row r="39" spans="1:89" ht="13.5" customHeight="1">
      <c r="A39" s="38"/>
      <c r="B39" s="219"/>
      <c r="C39" s="220"/>
      <c r="D39" s="220"/>
      <c r="E39" s="221"/>
      <c r="F39" s="219"/>
      <c r="G39" s="220"/>
      <c r="H39" s="220"/>
      <c r="I39" s="220"/>
      <c r="J39" s="221"/>
      <c r="K39" s="237"/>
      <c r="L39" s="235"/>
      <c r="M39" s="61"/>
      <c r="N39" s="61"/>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140"/>
      <c r="CH39" s="140"/>
      <c r="CI39" s="140"/>
      <c r="CJ39" s="140"/>
      <c r="CK39" s="140"/>
    </row>
    <row r="40" spans="1:89" ht="13.5" customHeight="1">
      <c r="A40" s="41" t="s">
        <v>199</v>
      </c>
      <c r="B40" s="38" t="s">
        <v>123</v>
      </c>
      <c r="C40" s="38"/>
      <c r="D40" s="38"/>
      <c r="E40" s="38"/>
      <c r="F40" s="38"/>
      <c r="G40" s="45"/>
      <c r="H40" s="46"/>
      <c r="I40" s="46"/>
      <c r="J40" s="46"/>
      <c r="K40" s="47"/>
      <c r="L40" s="48"/>
      <c r="M40" s="61"/>
      <c r="N40" s="61"/>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row>
    <row r="41" spans="1:89" ht="13.5" customHeight="1">
      <c r="A41" s="38"/>
      <c r="B41" s="194" t="s">
        <v>92</v>
      </c>
      <c r="C41" s="195"/>
      <c r="D41" s="195"/>
      <c r="E41" s="196"/>
      <c r="F41" s="194" t="s">
        <v>130</v>
      </c>
      <c r="G41" s="195"/>
      <c r="H41" s="195"/>
      <c r="I41" s="195"/>
      <c r="J41" s="196"/>
      <c r="K41" s="258" t="s">
        <v>88</v>
      </c>
      <c r="L41" s="259"/>
      <c r="M41" s="61"/>
      <c r="N41" s="61"/>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row>
    <row r="42" spans="1:89" ht="12" customHeight="1">
      <c r="A42" s="38"/>
      <c r="B42" s="238" t="s">
        <v>158</v>
      </c>
      <c r="C42" s="216" t="s">
        <v>124</v>
      </c>
      <c r="D42" s="217"/>
      <c r="E42" s="218"/>
      <c r="F42" s="260" t="s">
        <v>217</v>
      </c>
      <c r="G42" s="261"/>
      <c r="H42" s="261"/>
      <c r="I42" s="209">
        <f>IF('臨床試験研究経費ポイント算出表'!V42="","",'臨床試験研究経費ポイント算出表'!V42)</f>
        <v>0</v>
      </c>
      <c r="J42" s="207" t="s">
        <v>218</v>
      </c>
      <c r="K42" s="236">
        <f>IF(D5="","",6000*I42)</f>
      </c>
      <c r="L42" s="233"/>
      <c r="M42" s="61"/>
      <c r="N42" s="61"/>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row>
    <row r="43" spans="1:89" ht="12" customHeight="1">
      <c r="A43" s="38"/>
      <c r="B43" s="239"/>
      <c r="C43" s="219"/>
      <c r="D43" s="220"/>
      <c r="E43" s="221"/>
      <c r="F43" s="262"/>
      <c r="G43" s="263"/>
      <c r="H43" s="263"/>
      <c r="I43" s="210"/>
      <c r="J43" s="208"/>
      <c r="K43" s="237"/>
      <c r="L43" s="235"/>
      <c r="M43" s="61"/>
      <c r="N43" s="61"/>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row>
    <row r="44" spans="1:89" ht="13.5" customHeight="1">
      <c r="A44" s="38"/>
      <c r="B44" s="239"/>
      <c r="C44" s="238" t="s">
        <v>147</v>
      </c>
      <c r="D44" s="277" t="s">
        <v>201</v>
      </c>
      <c r="E44" s="264"/>
      <c r="F44" s="249" t="s">
        <v>222</v>
      </c>
      <c r="G44" s="247"/>
      <c r="H44" s="247"/>
      <c r="I44" s="209">
        <f>I42</f>
        <v>0</v>
      </c>
      <c r="J44" s="207" t="s">
        <v>208</v>
      </c>
      <c r="K44" s="236">
        <f>IF(D5="","",IF(E44="","",IF(I44="","",I44*4000)))</f>
      </c>
      <c r="L44" s="233"/>
      <c r="M44" s="61"/>
      <c r="N44" s="61"/>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row>
    <row r="45" spans="1:89" ht="13.5" customHeight="1">
      <c r="A45" s="38"/>
      <c r="B45" s="239"/>
      <c r="C45" s="239"/>
      <c r="D45" s="278"/>
      <c r="E45" s="265"/>
      <c r="F45" s="250" t="s">
        <v>221</v>
      </c>
      <c r="G45" s="248"/>
      <c r="H45" s="248"/>
      <c r="I45" s="210"/>
      <c r="J45" s="208"/>
      <c r="K45" s="237"/>
      <c r="L45" s="235"/>
      <c r="M45" s="61"/>
      <c r="N45" s="61"/>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row>
    <row r="46" spans="1:89" ht="13.5" customHeight="1">
      <c r="A46" s="38"/>
      <c r="B46" s="239"/>
      <c r="C46" s="239"/>
      <c r="D46" s="278"/>
      <c r="E46" s="264"/>
      <c r="F46" s="249" t="s">
        <v>219</v>
      </c>
      <c r="G46" s="247"/>
      <c r="H46" s="247"/>
      <c r="I46" s="209">
        <f>I42</f>
        <v>0</v>
      </c>
      <c r="J46" s="207" t="s">
        <v>220</v>
      </c>
      <c r="K46" s="236">
        <f>IF(D5="","",IF(E46="","",IF(I46="","",I46*1500)))</f>
      </c>
      <c r="L46" s="233"/>
      <c r="M46" s="61"/>
      <c r="N46" s="61"/>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row>
    <row r="47" spans="1:89" ht="13.5" customHeight="1">
      <c r="A47" s="38"/>
      <c r="B47" s="239"/>
      <c r="C47" s="239"/>
      <c r="D47" s="279"/>
      <c r="E47" s="265"/>
      <c r="F47" s="250" t="s">
        <v>221</v>
      </c>
      <c r="G47" s="248"/>
      <c r="H47" s="248"/>
      <c r="I47" s="210"/>
      <c r="J47" s="208"/>
      <c r="K47" s="237"/>
      <c r="L47" s="235"/>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row>
    <row r="48" spans="1:89" ht="13.5" customHeight="1">
      <c r="A48" s="38"/>
      <c r="B48" s="239"/>
      <c r="C48" s="239"/>
      <c r="D48" s="216" t="s">
        <v>125</v>
      </c>
      <c r="E48" s="218"/>
      <c r="F48" s="249" t="s">
        <v>242</v>
      </c>
      <c r="G48" s="247"/>
      <c r="H48" s="247"/>
      <c r="I48" s="247"/>
      <c r="J48" s="207"/>
      <c r="K48" s="236">
        <f>IF(D5="","",INT(SUM(K42:L47)*0.1))</f>
      </c>
      <c r="L48" s="233"/>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row>
    <row r="49" spans="1:89" ht="13.5" customHeight="1">
      <c r="A49" s="38"/>
      <c r="B49" s="239"/>
      <c r="C49" s="239"/>
      <c r="D49" s="219"/>
      <c r="E49" s="221"/>
      <c r="F49" s="250"/>
      <c r="G49" s="248"/>
      <c r="H49" s="248"/>
      <c r="I49" s="248"/>
      <c r="J49" s="208"/>
      <c r="K49" s="237"/>
      <c r="L49" s="235"/>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row>
    <row r="50" spans="1:89" ht="13.5" customHeight="1">
      <c r="A50" s="38"/>
      <c r="B50" s="239"/>
      <c r="C50" s="226" t="s">
        <v>159</v>
      </c>
      <c r="D50" s="227"/>
      <c r="E50" s="227"/>
      <c r="F50" s="227"/>
      <c r="G50" s="227"/>
      <c r="H50" s="227"/>
      <c r="I50" s="227"/>
      <c r="J50" s="228"/>
      <c r="K50" s="236">
        <f>IF(D5="","",INT(SUM(K42:L49)))</f>
      </c>
      <c r="L50" s="233"/>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0"/>
      <c r="BX50" s="140"/>
      <c r="BY50" s="140"/>
      <c r="BZ50" s="140"/>
      <c r="CA50" s="140"/>
      <c r="CB50" s="140"/>
      <c r="CC50" s="140"/>
      <c r="CD50" s="140"/>
      <c r="CE50" s="140"/>
      <c r="CF50" s="140"/>
      <c r="CG50" s="140"/>
      <c r="CH50" s="140"/>
      <c r="CI50" s="140"/>
      <c r="CJ50" s="140"/>
      <c r="CK50" s="140"/>
    </row>
    <row r="51" spans="1:89" ht="13.5" customHeight="1">
      <c r="A51" s="38"/>
      <c r="B51" s="239"/>
      <c r="C51" s="229"/>
      <c r="D51" s="230"/>
      <c r="E51" s="230"/>
      <c r="F51" s="230"/>
      <c r="G51" s="230"/>
      <c r="H51" s="230"/>
      <c r="I51" s="230"/>
      <c r="J51" s="231"/>
      <c r="K51" s="237"/>
      <c r="L51" s="235"/>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140"/>
      <c r="CC51" s="140"/>
      <c r="CD51" s="140"/>
      <c r="CE51" s="140"/>
      <c r="CF51" s="140"/>
      <c r="CG51" s="140"/>
      <c r="CH51" s="140"/>
      <c r="CI51" s="140"/>
      <c r="CJ51" s="140"/>
      <c r="CK51" s="140"/>
    </row>
    <row r="52" spans="1:89" ht="13.5" customHeight="1">
      <c r="A52" s="38"/>
      <c r="B52" s="216" t="s">
        <v>160</v>
      </c>
      <c r="C52" s="217"/>
      <c r="D52" s="217"/>
      <c r="E52" s="218"/>
      <c r="F52" s="186" t="s">
        <v>166</v>
      </c>
      <c r="G52" s="187"/>
      <c r="H52" s="187"/>
      <c r="I52" s="187"/>
      <c r="J52" s="188"/>
      <c r="K52" s="236">
        <f>IF(D5="","",INT(K50*0.3))</f>
      </c>
      <c r="L52" s="233"/>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140"/>
      <c r="CC52" s="140"/>
      <c r="CD52" s="140"/>
      <c r="CE52" s="140"/>
      <c r="CF52" s="140"/>
      <c r="CG52" s="140"/>
      <c r="CH52" s="140"/>
      <c r="CI52" s="140"/>
      <c r="CJ52" s="140"/>
      <c r="CK52" s="140"/>
    </row>
    <row r="53" spans="1:89" ht="13.5" customHeight="1">
      <c r="A53" s="38"/>
      <c r="B53" s="253"/>
      <c r="C53" s="254"/>
      <c r="D53" s="254"/>
      <c r="E53" s="255"/>
      <c r="F53" s="189"/>
      <c r="G53" s="190"/>
      <c r="H53" s="190"/>
      <c r="I53" s="190"/>
      <c r="J53" s="191"/>
      <c r="K53" s="251"/>
      <c r="L53" s="252"/>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140"/>
      <c r="CC53" s="140"/>
      <c r="CD53" s="140"/>
      <c r="CE53" s="140"/>
      <c r="CF53" s="140"/>
      <c r="CG53" s="140"/>
      <c r="CH53" s="140"/>
      <c r="CI53" s="140"/>
      <c r="CJ53" s="140"/>
      <c r="CK53" s="140"/>
    </row>
    <row r="54" spans="1:89" ht="13.5" customHeight="1">
      <c r="A54" s="38"/>
      <c r="B54" s="216" t="s">
        <v>161</v>
      </c>
      <c r="C54" s="217"/>
      <c r="D54" s="217"/>
      <c r="E54" s="218"/>
      <c r="F54" s="186" t="s">
        <v>401</v>
      </c>
      <c r="G54" s="187"/>
      <c r="H54" s="187"/>
      <c r="I54" s="187"/>
      <c r="J54" s="188"/>
      <c r="K54" s="236">
        <f>IF(D5="","",INT(K42*0.1))</f>
      </c>
      <c r="L54" s="233"/>
      <c r="M54" s="140"/>
      <c r="N54" s="144"/>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140"/>
      <c r="BW54" s="140"/>
      <c r="BX54" s="140"/>
      <c r="BY54" s="140"/>
      <c r="BZ54" s="140"/>
      <c r="CA54" s="140"/>
      <c r="CB54" s="140"/>
      <c r="CC54" s="140"/>
      <c r="CD54" s="140"/>
      <c r="CE54" s="140"/>
      <c r="CF54" s="140"/>
      <c r="CG54" s="140"/>
      <c r="CH54" s="140"/>
      <c r="CI54" s="140"/>
      <c r="CJ54" s="140"/>
      <c r="CK54" s="140"/>
    </row>
    <row r="55" spans="1:89" ht="13.5" customHeight="1">
      <c r="A55" s="38"/>
      <c r="B55" s="219"/>
      <c r="C55" s="220"/>
      <c r="D55" s="220"/>
      <c r="E55" s="221"/>
      <c r="F55" s="189"/>
      <c r="G55" s="190"/>
      <c r="H55" s="190"/>
      <c r="I55" s="190"/>
      <c r="J55" s="191"/>
      <c r="K55" s="237"/>
      <c r="L55" s="235"/>
      <c r="M55" s="140"/>
      <c r="N55" s="144"/>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40"/>
      <c r="BY55" s="140"/>
      <c r="BZ55" s="140"/>
      <c r="CA55" s="140"/>
      <c r="CB55" s="140"/>
      <c r="CC55" s="140"/>
      <c r="CD55" s="140"/>
      <c r="CE55" s="140"/>
      <c r="CF55" s="140"/>
      <c r="CG55" s="140"/>
      <c r="CH55" s="140"/>
      <c r="CI55" s="140"/>
      <c r="CJ55" s="140"/>
      <c r="CK55" s="140"/>
    </row>
    <row r="56" spans="1:89" ht="13.5" customHeight="1">
      <c r="A56" s="38"/>
      <c r="B56" s="253" t="s">
        <v>162</v>
      </c>
      <c r="C56" s="254"/>
      <c r="D56" s="254"/>
      <c r="E56" s="255"/>
      <c r="F56" s="216"/>
      <c r="G56" s="217"/>
      <c r="H56" s="217"/>
      <c r="I56" s="217"/>
      <c r="J56" s="218"/>
      <c r="K56" s="251">
        <f>IF(D5="","",INT(SUM(K50:L55)))</f>
      </c>
      <c r="L56" s="252"/>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0"/>
      <c r="BR56" s="140"/>
      <c r="BS56" s="140"/>
      <c r="BT56" s="140"/>
      <c r="BU56" s="140"/>
      <c r="BV56" s="140"/>
      <c r="BW56" s="140"/>
      <c r="BX56" s="140"/>
      <c r="BY56" s="140"/>
      <c r="BZ56" s="140"/>
      <c r="CA56" s="140"/>
      <c r="CB56" s="140"/>
      <c r="CC56" s="140"/>
      <c r="CD56" s="140"/>
      <c r="CE56" s="140"/>
      <c r="CF56" s="140"/>
      <c r="CG56" s="140"/>
      <c r="CH56" s="140"/>
      <c r="CI56" s="140"/>
      <c r="CJ56" s="140"/>
      <c r="CK56" s="140"/>
    </row>
    <row r="57" spans="1:89" ht="13.5" customHeight="1">
      <c r="A57" s="38"/>
      <c r="B57" s="219"/>
      <c r="C57" s="220"/>
      <c r="D57" s="220"/>
      <c r="E57" s="221"/>
      <c r="F57" s="219"/>
      <c r="G57" s="220"/>
      <c r="H57" s="220"/>
      <c r="I57" s="220"/>
      <c r="J57" s="221"/>
      <c r="K57" s="237"/>
      <c r="L57" s="235"/>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0"/>
      <c r="BX57" s="140"/>
      <c r="BY57" s="140"/>
      <c r="BZ57" s="140"/>
      <c r="CA57" s="140"/>
      <c r="CB57" s="140"/>
      <c r="CC57" s="140"/>
      <c r="CD57" s="140"/>
      <c r="CE57" s="140"/>
      <c r="CF57" s="140"/>
      <c r="CG57" s="140"/>
      <c r="CH57" s="140"/>
      <c r="CI57" s="140"/>
      <c r="CJ57" s="140"/>
      <c r="CK57" s="140"/>
    </row>
    <row r="58" spans="1:89" ht="13.5" customHeight="1">
      <c r="A58" s="38"/>
      <c r="B58" s="216" t="s">
        <v>167</v>
      </c>
      <c r="C58" s="217"/>
      <c r="D58" s="217"/>
      <c r="E58" s="218"/>
      <c r="F58" s="216"/>
      <c r="G58" s="217"/>
      <c r="H58" s="217"/>
      <c r="I58" s="217"/>
      <c r="J58" s="218"/>
      <c r="K58" s="236">
        <f>IF(D5="","",INT(K56*0.1))</f>
      </c>
      <c r="L58" s="233"/>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T58" s="140"/>
      <c r="BU58" s="140"/>
      <c r="BV58" s="140"/>
      <c r="BW58" s="140"/>
      <c r="BX58" s="140"/>
      <c r="BY58" s="140"/>
      <c r="BZ58" s="140"/>
      <c r="CA58" s="140"/>
      <c r="CB58" s="140"/>
      <c r="CC58" s="140"/>
      <c r="CD58" s="140"/>
      <c r="CE58" s="140"/>
      <c r="CF58" s="140"/>
      <c r="CG58" s="140"/>
      <c r="CH58" s="140"/>
      <c r="CI58" s="140"/>
      <c r="CJ58" s="140"/>
      <c r="CK58" s="140"/>
    </row>
    <row r="59" spans="1:89" ht="13.5" customHeight="1">
      <c r="A59" s="38"/>
      <c r="B59" s="219"/>
      <c r="C59" s="220"/>
      <c r="D59" s="220"/>
      <c r="E59" s="221"/>
      <c r="F59" s="219"/>
      <c r="G59" s="220"/>
      <c r="H59" s="220"/>
      <c r="I59" s="220"/>
      <c r="J59" s="221"/>
      <c r="K59" s="237"/>
      <c r="L59" s="235"/>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0"/>
      <c r="BR59" s="140"/>
      <c r="BS59" s="140"/>
      <c r="BT59" s="140"/>
      <c r="BU59" s="140"/>
      <c r="BV59" s="140"/>
      <c r="BW59" s="140"/>
      <c r="BX59" s="140"/>
      <c r="BY59" s="140"/>
      <c r="BZ59" s="140"/>
      <c r="CA59" s="140"/>
      <c r="CB59" s="140"/>
      <c r="CC59" s="140"/>
      <c r="CD59" s="140"/>
      <c r="CE59" s="140"/>
      <c r="CF59" s="140"/>
      <c r="CG59" s="140"/>
      <c r="CH59" s="140"/>
      <c r="CI59" s="140"/>
      <c r="CJ59" s="140"/>
      <c r="CK59" s="140"/>
    </row>
    <row r="60" spans="1:89" ht="13.5" customHeight="1">
      <c r="A60" s="38"/>
      <c r="B60" s="216" t="s">
        <v>163</v>
      </c>
      <c r="C60" s="217"/>
      <c r="D60" s="217"/>
      <c r="E60" s="218"/>
      <c r="F60" s="216"/>
      <c r="G60" s="217"/>
      <c r="H60" s="217"/>
      <c r="I60" s="217"/>
      <c r="J60" s="218"/>
      <c r="K60" s="236">
        <f>IF(D5="","",SUM(K56:L59))</f>
      </c>
      <c r="L60" s="233"/>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c r="BJ60" s="140"/>
      <c r="BK60" s="140"/>
      <c r="BL60" s="140"/>
      <c r="BM60" s="140"/>
      <c r="BN60" s="140"/>
      <c r="BO60" s="140"/>
      <c r="BP60" s="140"/>
      <c r="BQ60" s="140"/>
      <c r="BR60" s="140"/>
      <c r="BS60" s="140"/>
      <c r="BT60" s="140"/>
      <c r="BU60" s="140"/>
      <c r="BV60" s="140"/>
      <c r="BW60" s="140"/>
      <c r="BX60" s="140"/>
      <c r="BY60" s="140"/>
      <c r="BZ60" s="140"/>
      <c r="CA60" s="140"/>
      <c r="CB60" s="140"/>
      <c r="CC60" s="140"/>
      <c r="CD60" s="140"/>
      <c r="CE60" s="140"/>
      <c r="CF60" s="140"/>
      <c r="CG60" s="140"/>
      <c r="CH60" s="140"/>
      <c r="CI60" s="140"/>
      <c r="CJ60" s="140"/>
      <c r="CK60" s="140"/>
    </row>
    <row r="61" spans="1:89" ht="13.5" customHeight="1">
      <c r="A61" s="38"/>
      <c r="B61" s="219"/>
      <c r="C61" s="220"/>
      <c r="D61" s="220"/>
      <c r="E61" s="221"/>
      <c r="F61" s="219"/>
      <c r="G61" s="220"/>
      <c r="H61" s="220"/>
      <c r="I61" s="220"/>
      <c r="J61" s="221"/>
      <c r="K61" s="237"/>
      <c r="L61" s="235"/>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c r="BF61" s="140"/>
      <c r="BG61" s="140"/>
      <c r="BH61" s="140"/>
      <c r="BI61" s="140"/>
      <c r="BJ61" s="140"/>
      <c r="BK61" s="140"/>
      <c r="BL61" s="140"/>
      <c r="BM61" s="140"/>
      <c r="BN61" s="140"/>
      <c r="BO61" s="140"/>
      <c r="BP61" s="140"/>
      <c r="BQ61" s="140"/>
      <c r="BR61" s="140"/>
      <c r="BS61" s="140"/>
      <c r="BT61" s="140"/>
      <c r="BU61" s="140"/>
      <c r="BV61" s="140"/>
      <c r="BW61" s="140"/>
      <c r="BX61" s="140"/>
      <c r="BY61" s="140"/>
      <c r="BZ61" s="140"/>
      <c r="CA61" s="140"/>
      <c r="CB61" s="140"/>
      <c r="CC61" s="140"/>
      <c r="CD61" s="140"/>
      <c r="CE61" s="140"/>
      <c r="CF61" s="140"/>
      <c r="CG61" s="140"/>
      <c r="CH61" s="140"/>
      <c r="CI61" s="140"/>
      <c r="CJ61" s="140"/>
      <c r="CK61" s="140"/>
    </row>
    <row r="62" spans="1:89" ht="13.5" customHeight="1">
      <c r="A62" s="38"/>
      <c r="B62" s="32"/>
      <c r="C62" s="32"/>
      <c r="D62" s="32"/>
      <c r="E62" s="32"/>
      <c r="F62" s="32"/>
      <c r="G62" s="50"/>
      <c r="H62" s="43"/>
      <c r="I62" s="43"/>
      <c r="J62" s="43"/>
      <c r="K62" s="43"/>
      <c r="L62" s="32"/>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c r="BF62" s="140"/>
      <c r="BG62" s="140"/>
      <c r="BH62" s="140"/>
      <c r="BI62" s="140"/>
      <c r="BJ62" s="140"/>
      <c r="BK62" s="140"/>
      <c r="BL62" s="140"/>
      <c r="BM62" s="140"/>
      <c r="BN62" s="140"/>
      <c r="BO62" s="140"/>
      <c r="BP62" s="140"/>
      <c r="BQ62" s="140"/>
      <c r="BR62" s="140"/>
      <c r="BS62" s="140"/>
      <c r="BT62" s="140"/>
      <c r="BU62" s="140"/>
      <c r="BV62" s="140"/>
      <c r="BW62" s="140"/>
      <c r="BX62" s="140"/>
      <c r="BY62" s="140"/>
      <c r="BZ62" s="140"/>
      <c r="CA62" s="140"/>
      <c r="CB62" s="140"/>
      <c r="CC62" s="140"/>
      <c r="CD62" s="140"/>
      <c r="CE62" s="140"/>
      <c r="CF62" s="140"/>
      <c r="CG62" s="140"/>
      <c r="CH62" s="140"/>
      <c r="CI62" s="140"/>
      <c r="CJ62" s="140"/>
      <c r="CK62" s="140"/>
    </row>
    <row r="63" spans="1:89" ht="19.5" customHeight="1">
      <c r="A63" s="38"/>
      <c r="B63" s="38"/>
      <c r="C63" s="38"/>
      <c r="D63" s="38"/>
      <c r="E63" s="38"/>
      <c r="F63" s="38"/>
      <c r="G63" s="45"/>
      <c r="H63" s="45"/>
      <c r="I63" s="45"/>
      <c r="J63" s="45"/>
      <c r="K63" s="45"/>
      <c r="L63" s="180" t="s">
        <v>138</v>
      </c>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c r="BJ63" s="140"/>
      <c r="BK63" s="140"/>
      <c r="BL63" s="140"/>
      <c r="BM63" s="140"/>
      <c r="BN63" s="140"/>
      <c r="BO63" s="140"/>
      <c r="BP63" s="140"/>
      <c r="BQ63" s="140"/>
      <c r="BR63" s="140"/>
      <c r="BS63" s="140"/>
      <c r="BT63" s="140"/>
      <c r="BU63" s="140"/>
      <c r="BV63" s="140"/>
      <c r="BW63" s="140"/>
      <c r="BX63" s="140"/>
      <c r="BY63" s="140"/>
      <c r="BZ63" s="140"/>
      <c r="CA63" s="140"/>
      <c r="CB63" s="140"/>
      <c r="CC63" s="140"/>
      <c r="CD63" s="140"/>
      <c r="CE63" s="140"/>
      <c r="CF63" s="140"/>
      <c r="CG63" s="140"/>
      <c r="CH63" s="140"/>
      <c r="CI63" s="140"/>
      <c r="CJ63" s="140"/>
      <c r="CK63" s="140"/>
    </row>
    <row r="64" spans="1:89" ht="19.5" customHeight="1">
      <c r="A64" s="38"/>
      <c r="B64" s="38"/>
      <c r="C64" s="38"/>
      <c r="D64" s="38"/>
      <c r="E64" s="38"/>
      <c r="F64" s="38"/>
      <c r="G64" s="45"/>
      <c r="H64" s="45"/>
      <c r="I64" s="45"/>
      <c r="J64" s="45"/>
      <c r="K64" s="45"/>
      <c r="L64" s="38"/>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c r="BJ64" s="140"/>
      <c r="BK64" s="140"/>
      <c r="BL64" s="140"/>
      <c r="BM64" s="140"/>
      <c r="BN64" s="140"/>
      <c r="BO64" s="140"/>
      <c r="BP64" s="140"/>
      <c r="BQ64" s="140"/>
      <c r="BR64" s="140"/>
      <c r="BS64" s="140"/>
      <c r="BT64" s="140"/>
      <c r="BU64" s="140"/>
      <c r="BV64" s="140"/>
      <c r="BW64" s="140"/>
      <c r="BX64" s="140"/>
      <c r="BY64" s="140"/>
      <c r="BZ64" s="140"/>
      <c r="CA64" s="140"/>
      <c r="CB64" s="140"/>
      <c r="CC64" s="140"/>
      <c r="CD64" s="140"/>
      <c r="CE64" s="140"/>
      <c r="CF64" s="140"/>
      <c r="CG64" s="140"/>
      <c r="CH64" s="140"/>
      <c r="CI64" s="140"/>
      <c r="CJ64" s="140"/>
      <c r="CK64" s="140"/>
    </row>
    <row r="65" spans="1:89" ht="19.5" customHeight="1">
      <c r="A65" s="38" t="s">
        <v>135</v>
      </c>
      <c r="B65" s="32" t="s">
        <v>150</v>
      </c>
      <c r="C65" s="38"/>
      <c r="D65" s="32"/>
      <c r="E65" s="165">
        <f>D5</f>
        <v>0</v>
      </c>
      <c r="F65" s="38" t="s">
        <v>151</v>
      </c>
      <c r="H65" s="146">
        <f>IF(D5="","",(K38+K60*E65))</f>
      </c>
      <c r="I65" s="52" t="s">
        <v>133</v>
      </c>
      <c r="J65" s="38" t="s">
        <v>134</v>
      </c>
      <c r="K65" s="147">
        <f>IF(D5="","",(K36+K58*E65))</f>
      </c>
      <c r="L65" s="53" t="s">
        <v>152</v>
      </c>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0"/>
      <c r="BP65" s="140"/>
      <c r="BQ65" s="140"/>
      <c r="BR65" s="140"/>
      <c r="BS65" s="140"/>
      <c r="BT65" s="140"/>
      <c r="BU65" s="140"/>
      <c r="BV65" s="140"/>
      <c r="BW65" s="140"/>
      <c r="BX65" s="140"/>
      <c r="BY65" s="140"/>
      <c r="BZ65" s="140"/>
      <c r="CA65" s="140"/>
      <c r="CB65" s="140"/>
      <c r="CC65" s="140"/>
      <c r="CD65" s="140"/>
      <c r="CE65" s="140"/>
      <c r="CF65" s="140"/>
      <c r="CG65" s="140"/>
      <c r="CH65" s="140"/>
      <c r="CI65" s="140"/>
      <c r="CJ65" s="140"/>
      <c r="CK65" s="140"/>
    </row>
    <row r="66" spans="1:89" ht="19.5" customHeight="1">
      <c r="A66" s="38"/>
      <c r="B66" s="38"/>
      <c r="C66" s="38"/>
      <c r="D66" s="38"/>
      <c r="E66" s="38"/>
      <c r="F66" s="38"/>
      <c r="G66" s="38"/>
      <c r="H66" s="38"/>
      <c r="I66" s="38"/>
      <c r="J66" s="38"/>
      <c r="K66" s="38"/>
      <c r="L66" s="38"/>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row>
    <row r="67" spans="1:89" ht="19.5" customHeight="1">
      <c r="A67" s="38"/>
      <c r="B67" s="38"/>
      <c r="C67" s="38"/>
      <c r="D67" s="38"/>
      <c r="E67" s="38"/>
      <c r="F67" s="38"/>
      <c r="G67" s="38"/>
      <c r="H67" s="38"/>
      <c r="I67" s="38"/>
      <c r="J67" s="38"/>
      <c r="K67" s="38"/>
      <c r="L67" s="38"/>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row>
    <row r="68" spans="1:89" ht="19.5" customHeight="1">
      <c r="A68" s="38" t="s">
        <v>135</v>
      </c>
      <c r="B68" s="44" t="s">
        <v>131</v>
      </c>
      <c r="C68" s="44"/>
      <c r="D68" s="44"/>
      <c r="E68" s="44" t="s">
        <v>148</v>
      </c>
      <c r="F68" s="44"/>
      <c r="G68" s="38"/>
      <c r="H68" s="44"/>
      <c r="I68" s="44"/>
      <c r="J68" s="44"/>
      <c r="K68" s="44"/>
      <c r="L68" s="38"/>
      <c r="M68" s="145"/>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row>
    <row r="69" spans="1:89" ht="19.5" customHeight="1">
      <c r="A69" s="38"/>
      <c r="B69" s="200" t="s">
        <v>132</v>
      </c>
      <c r="C69" s="200"/>
      <c r="D69" s="200"/>
      <c r="E69" s="38"/>
      <c r="F69" s="38"/>
      <c r="G69" s="38"/>
      <c r="H69" s="146">
        <f>K38</f>
      </c>
      <c r="I69" s="52" t="s">
        <v>133</v>
      </c>
      <c r="J69" s="38" t="s">
        <v>134</v>
      </c>
      <c r="K69" s="147">
        <f>K36</f>
      </c>
      <c r="L69" s="53" t="s">
        <v>152</v>
      </c>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row>
    <row r="70" spans="1:89" ht="19.5" customHeight="1">
      <c r="A70" s="38"/>
      <c r="B70" s="38"/>
      <c r="C70" s="38"/>
      <c r="D70" s="38"/>
      <c r="E70" s="38"/>
      <c r="F70" s="38"/>
      <c r="G70" s="38"/>
      <c r="H70" s="38"/>
      <c r="I70" s="38"/>
      <c r="J70" s="38"/>
      <c r="K70" s="38"/>
      <c r="L70" s="51"/>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row>
    <row r="71" spans="1:89" ht="19.5" customHeight="1">
      <c r="A71" s="38"/>
      <c r="B71" s="38"/>
      <c r="C71" s="38"/>
      <c r="D71" s="38"/>
      <c r="E71" s="38"/>
      <c r="F71" s="38"/>
      <c r="G71" s="38"/>
      <c r="H71" s="38"/>
      <c r="I71" s="38"/>
      <c r="J71" s="38"/>
      <c r="K71" s="38"/>
      <c r="L71" s="51"/>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row>
    <row r="72" spans="1:89" ht="19.5" customHeight="1">
      <c r="A72" s="38" t="s">
        <v>135</v>
      </c>
      <c r="B72" s="38" t="s">
        <v>164</v>
      </c>
      <c r="C72" s="38"/>
      <c r="D72" s="38"/>
      <c r="E72" s="38"/>
      <c r="F72" s="38"/>
      <c r="G72" s="38"/>
      <c r="H72" s="38"/>
      <c r="I72" s="38"/>
      <c r="J72" s="38"/>
      <c r="K72" s="38"/>
      <c r="L72" s="38"/>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row>
    <row r="73" spans="1:89" ht="19.5" customHeight="1">
      <c r="A73" s="38"/>
      <c r="B73" s="200" t="s">
        <v>243</v>
      </c>
      <c r="C73" s="200"/>
      <c r="D73" s="200"/>
      <c r="E73" s="44"/>
      <c r="F73" s="44"/>
      <c r="G73" s="38"/>
      <c r="H73" s="146">
        <f>K60</f>
      </c>
      <c r="I73" s="52" t="s">
        <v>133</v>
      </c>
      <c r="J73" s="38" t="s">
        <v>134</v>
      </c>
      <c r="K73" s="147">
        <f>K58</f>
      </c>
      <c r="L73" s="53" t="s">
        <v>152</v>
      </c>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row>
    <row r="74" spans="1:89" ht="19.5" customHeight="1">
      <c r="A74" s="38"/>
      <c r="B74" s="38"/>
      <c r="C74" s="44"/>
      <c r="D74" s="44"/>
      <c r="E74" s="44"/>
      <c r="F74" s="44"/>
      <c r="G74" s="38"/>
      <c r="H74" s="54"/>
      <c r="I74" s="54"/>
      <c r="J74" s="38"/>
      <c r="K74" s="38"/>
      <c r="L74" s="54"/>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row>
    <row r="75" spans="1:89" ht="19.5" customHeight="1">
      <c r="A75" s="38"/>
      <c r="B75" s="38"/>
      <c r="C75" s="38"/>
      <c r="D75" s="38"/>
      <c r="E75" s="38"/>
      <c r="F75" s="38"/>
      <c r="G75" s="38"/>
      <c r="H75" s="38"/>
      <c r="I75" s="38"/>
      <c r="J75" s="38"/>
      <c r="K75" s="38"/>
      <c r="L75" s="38"/>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row>
    <row r="76" spans="1:89" ht="19.5" customHeight="1">
      <c r="A76" s="38" t="s">
        <v>135</v>
      </c>
      <c r="B76" s="38" t="s">
        <v>153</v>
      </c>
      <c r="C76" s="38"/>
      <c r="D76" s="38"/>
      <c r="E76" s="38"/>
      <c r="F76" s="38"/>
      <c r="G76" s="38"/>
      <c r="H76" s="38"/>
      <c r="I76" s="38"/>
      <c r="J76" s="38"/>
      <c r="K76" s="38"/>
      <c r="L76" s="38"/>
      <c r="M76" s="36" t="s">
        <v>175</v>
      </c>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row>
    <row r="77" spans="1:89" ht="19.5" customHeight="1">
      <c r="A77" s="182" t="s">
        <v>246</v>
      </c>
      <c r="B77" s="182"/>
      <c r="C77" s="182"/>
      <c r="D77" s="182"/>
      <c r="E77" s="182"/>
      <c r="F77" s="51"/>
      <c r="G77" s="150">
        <v>30000</v>
      </c>
      <c r="H77" s="44" t="s">
        <v>244</v>
      </c>
      <c r="I77" s="38"/>
      <c r="J77" s="151" t="s">
        <v>391</v>
      </c>
      <c r="K77" s="38" t="s">
        <v>245</v>
      </c>
      <c r="L77" s="38"/>
      <c r="M77" s="38" t="s">
        <v>194</v>
      </c>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row>
    <row r="78" spans="1:89" ht="19.5" customHeight="1">
      <c r="A78" s="38"/>
      <c r="B78" s="38"/>
      <c r="D78" s="38"/>
      <c r="E78" s="38"/>
      <c r="F78" s="143"/>
      <c r="G78" s="166"/>
      <c r="H78" s="44" t="s">
        <v>244</v>
      </c>
      <c r="I78" s="38"/>
      <c r="J78" s="151" t="s">
        <v>392</v>
      </c>
      <c r="K78" s="38" t="s">
        <v>245</v>
      </c>
      <c r="L78" s="54"/>
      <c r="M78" s="38" t="s">
        <v>367</v>
      </c>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row>
    <row r="79" spans="1:89" ht="19.5" customHeight="1">
      <c r="A79" s="38"/>
      <c r="B79" s="38"/>
      <c r="C79" s="38"/>
      <c r="D79" s="38"/>
      <c r="E79" s="38"/>
      <c r="F79" s="176"/>
      <c r="G79" s="176"/>
      <c r="H79" s="60"/>
      <c r="I79" s="60"/>
      <c r="J79" s="61"/>
      <c r="K79" s="177"/>
      <c r="L79" s="54"/>
      <c r="M79" s="38"/>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c r="BF79" s="140"/>
      <c r="BG79" s="140"/>
      <c r="BH79" s="140"/>
      <c r="BI79" s="140"/>
      <c r="BJ79" s="140"/>
      <c r="BK79" s="140"/>
      <c r="BL79" s="140"/>
      <c r="BM79" s="140"/>
      <c r="BN79" s="140"/>
      <c r="BO79" s="140"/>
      <c r="BP79" s="140"/>
      <c r="BQ79" s="140"/>
      <c r="BR79" s="140"/>
      <c r="BS79" s="140"/>
      <c r="BT79" s="140"/>
      <c r="BU79" s="140"/>
      <c r="BV79" s="140"/>
      <c r="BW79" s="140"/>
      <c r="BX79" s="140"/>
      <c r="BY79" s="140"/>
      <c r="BZ79" s="140"/>
      <c r="CA79" s="140"/>
      <c r="CB79" s="140"/>
      <c r="CC79" s="140"/>
      <c r="CD79" s="140"/>
      <c r="CE79" s="140"/>
      <c r="CF79" s="140"/>
      <c r="CG79" s="140"/>
      <c r="CH79" s="140"/>
      <c r="CI79" s="140"/>
      <c r="CJ79" s="140"/>
      <c r="CK79" s="140"/>
    </row>
    <row r="80" spans="1:89" ht="19.5" customHeight="1">
      <c r="A80" s="38"/>
      <c r="B80" s="38"/>
      <c r="C80" s="38"/>
      <c r="D80" s="38"/>
      <c r="E80" s="38"/>
      <c r="F80" s="38"/>
      <c r="G80" s="61"/>
      <c r="H80" s="61"/>
      <c r="I80" s="61"/>
      <c r="J80" s="38"/>
      <c r="K80" s="38"/>
      <c r="L80" s="38"/>
      <c r="M80" s="38"/>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c r="BF80" s="140"/>
      <c r="BG80" s="140"/>
      <c r="BH80" s="140"/>
      <c r="BI80" s="140"/>
      <c r="BJ80" s="140"/>
      <c r="BK80" s="140"/>
      <c r="BL80" s="140"/>
      <c r="BM80" s="140"/>
      <c r="BN80" s="140"/>
      <c r="BO80" s="140"/>
      <c r="BP80" s="140"/>
      <c r="BQ80" s="140"/>
      <c r="BR80" s="140"/>
      <c r="BS80" s="140"/>
      <c r="BT80" s="140"/>
      <c r="BU80" s="140"/>
      <c r="BV80" s="140"/>
      <c r="BW80" s="140"/>
      <c r="BX80" s="140"/>
      <c r="BY80" s="140"/>
      <c r="BZ80" s="140"/>
      <c r="CA80" s="140"/>
      <c r="CB80" s="140"/>
      <c r="CC80" s="140"/>
      <c r="CD80" s="140"/>
      <c r="CE80" s="140"/>
      <c r="CF80" s="140"/>
      <c r="CG80" s="140"/>
      <c r="CH80" s="140"/>
      <c r="CI80" s="140"/>
      <c r="CJ80" s="140"/>
      <c r="CK80" s="140"/>
    </row>
    <row r="81" spans="1:89" ht="19.5" customHeight="1">
      <c r="A81" s="38" t="s">
        <v>135</v>
      </c>
      <c r="B81" s="38" t="s">
        <v>136</v>
      </c>
      <c r="C81" s="38"/>
      <c r="D81" s="38"/>
      <c r="E81" s="38"/>
      <c r="F81" s="38"/>
      <c r="G81" s="38"/>
      <c r="H81" s="38"/>
      <c r="I81" s="38"/>
      <c r="J81" s="38"/>
      <c r="K81" s="38"/>
      <c r="L81" s="38"/>
      <c r="M81" s="36" t="s">
        <v>187</v>
      </c>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40"/>
      <c r="BY81" s="140"/>
      <c r="BZ81" s="140"/>
      <c r="CA81" s="140"/>
      <c r="CB81" s="140"/>
      <c r="CC81" s="140"/>
      <c r="CD81" s="140"/>
      <c r="CE81" s="140"/>
      <c r="CF81" s="140"/>
      <c r="CG81" s="140"/>
      <c r="CH81" s="140"/>
      <c r="CI81" s="140"/>
      <c r="CJ81" s="140"/>
      <c r="CK81" s="140"/>
    </row>
    <row r="82" spans="1:89" ht="19.5" customHeight="1">
      <c r="A82" s="38"/>
      <c r="B82" s="38" t="s">
        <v>149</v>
      </c>
      <c r="D82" s="38"/>
      <c r="E82" s="38"/>
      <c r="F82" s="38"/>
      <c r="G82" s="38"/>
      <c r="H82" s="38"/>
      <c r="I82" s="38"/>
      <c r="J82" s="38"/>
      <c r="K82" s="38"/>
      <c r="L82" s="38"/>
      <c r="M82" s="38" t="s">
        <v>189</v>
      </c>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0"/>
      <c r="BV82" s="140"/>
      <c r="BW82" s="140"/>
      <c r="BX82" s="140"/>
      <c r="BY82" s="140"/>
      <c r="BZ82" s="140"/>
      <c r="CA82" s="140"/>
      <c r="CB82" s="140"/>
      <c r="CC82" s="140"/>
      <c r="CD82" s="140"/>
      <c r="CE82" s="140"/>
      <c r="CF82" s="140"/>
      <c r="CG82" s="140"/>
      <c r="CH82" s="140"/>
      <c r="CI82" s="140"/>
      <c r="CJ82" s="140"/>
      <c r="CK82" s="140"/>
    </row>
    <row r="83" spans="1:89" ht="19.5" customHeight="1">
      <c r="A83" s="38"/>
      <c r="B83" s="38"/>
      <c r="C83" s="38"/>
      <c r="D83" s="38"/>
      <c r="E83" s="38"/>
      <c r="F83" s="38"/>
      <c r="G83" s="38"/>
      <c r="H83" s="148">
        <v>66000</v>
      </c>
      <c r="I83" s="52" t="s">
        <v>133</v>
      </c>
      <c r="J83" s="38" t="s">
        <v>134</v>
      </c>
      <c r="K83" s="147">
        <f>INT(H83-H83/1.1)</f>
        <v>6000</v>
      </c>
      <c r="L83" s="53" t="s">
        <v>152</v>
      </c>
      <c r="M83" s="36" t="s">
        <v>190</v>
      </c>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c r="BF83" s="140"/>
      <c r="BG83" s="140"/>
      <c r="BH83" s="140"/>
      <c r="BI83" s="140"/>
      <c r="BJ83" s="140"/>
      <c r="BK83" s="140"/>
      <c r="BL83" s="140"/>
      <c r="BM83" s="140"/>
      <c r="BN83" s="140"/>
      <c r="BO83" s="140"/>
      <c r="BP83" s="140"/>
      <c r="BQ83" s="140"/>
      <c r="BR83" s="140"/>
      <c r="BS83" s="140"/>
      <c r="BT83" s="140"/>
      <c r="BU83" s="140"/>
      <c r="BV83" s="140"/>
      <c r="BW83" s="140"/>
      <c r="BX83" s="140"/>
      <c r="BY83" s="140"/>
      <c r="BZ83" s="140"/>
      <c r="CA83" s="140"/>
      <c r="CB83" s="140"/>
      <c r="CC83" s="140"/>
      <c r="CD83" s="140"/>
      <c r="CE83" s="140"/>
      <c r="CF83" s="140"/>
      <c r="CG83" s="140"/>
      <c r="CH83" s="140"/>
      <c r="CI83" s="140"/>
      <c r="CJ83" s="140"/>
      <c r="CK83" s="140"/>
    </row>
    <row r="84" spans="1:89" ht="19.5" customHeight="1">
      <c r="A84" s="38"/>
      <c r="B84" s="38" t="s">
        <v>172</v>
      </c>
      <c r="D84" s="38"/>
      <c r="E84" s="38"/>
      <c r="F84" s="299" t="s">
        <v>171</v>
      </c>
      <c r="G84" s="299"/>
      <c r="H84" s="149">
        <v>15000</v>
      </c>
      <c r="I84" s="56" t="s">
        <v>133</v>
      </c>
      <c r="J84" s="38"/>
      <c r="K84" s="57"/>
      <c r="L84" s="54"/>
      <c r="M84" s="38" t="s">
        <v>192</v>
      </c>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c r="BF84" s="140"/>
      <c r="BG84" s="140"/>
      <c r="BH84" s="140"/>
      <c r="BI84" s="140"/>
      <c r="BJ84" s="140"/>
      <c r="BK84" s="140"/>
      <c r="BL84" s="140"/>
      <c r="BM84" s="140"/>
      <c r="BN84" s="140"/>
      <c r="BO84" s="140"/>
      <c r="BP84" s="140"/>
      <c r="BQ84" s="140"/>
      <c r="BR84" s="140"/>
      <c r="BS84" s="140"/>
      <c r="BT84" s="140"/>
      <c r="BU84" s="140"/>
      <c r="BV84" s="140"/>
      <c r="BW84" s="140"/>
      <c r="BX84" s="140"/>
      <c r="BY84" s="140"/>
      <c r="BZ84" s="140"/>
      <c r="CA84" s="140"/>
      <c r="CB84" s="140"/>
      <c r="CC84" s="140"/>
      <c r="CD84" s="140"/>
      <c r="CE84" s="140"/>
      <c r="CF84" s="140"/>
      <c r="CG84" s="140"/>
      <c r="CH84" s="140"/>
      <c r="CI84" s="140"/>
      <c r="CJ84" s="140"/>
      <c r="CK84" s="140"/>
    </row>
    <row r="85" spans="1:89" ht="19.5" customHeight="1">
      <c r="A85" s="38"/>
      <c r="B85" s="38"/>
      <c r="C85" s="38"/>
      <c r="D85" s="38"/>
      <c r="E85" s="38"/>
      <c r="F85" s="300" t="s">
        <v>174</v>
      </c>
      <c r="G85" s="300"/>
      <c r="H85" s="149">
        <v>15000</v>
      </c>
      <c r="I85" s="56" t="s">
        <v>133</v>
      </c>
      <c r="J85" s="38"/>
      <c r="K85" s="57"/>
      <c r="L85" s="54"/>
      <c r="M85" s="38" t="s">
        <v>191</v>
      </c>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140"/>
      <c r="BS85" s="140"/>
      <c r="BT85" s="140"/>
      <c r="BU85" s="140"/>
      <c r="BV85" s="140"/>
      <c r="BW85" s="140"/>
      <c r="BX85" s="140"/>
      <c r="BY85" s="140"/>
      <c r="BZ85" s="140"/>
      <c r="CA85" s="140"/>
      <c r="CB85" s="140"/>
      <c r="CC85" s="140"/>
      <c r="CD85" s="140"/>
      <c r="CE85" s="140"/>
      <c r="CF85" s="140"/>
      <c r="CG85" s="140"/>
      <c r="CH85" s="140"/>
      <c r="CI85" s="140"/>
      <c r="CJ85" s="140"/>
      <c r="CK85" s="140"/>
    </row>
    <row r="86" spans="1:89" ht="19.5" customHeight="1">
      <c r="A86" s="38"/>
      <c r="B86" s="38"/>
      <c r="C86" s="38"/>
      <c r="D86" s="38"/>
      <c r="E86" s="38"/>
      <c r="F86" s="300" t="s">
        <v>173</v>
      </c>
      <c r="G86" s="300"/>
      <c r="H86" s="149">
        <v>30000</v>
      </c>
      <c r="I86" s="56" t="s">
        <v>133</v>
      </c>
      <c r="J86" s="38"/>
      <c r="K86" s="38"/>
      <c r="L86" s="38"/>
      <c r="M86" s="38" t="s">
        <v>193</v>
      </c>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0"/>
      <c r="BD86" s="140"/>
      <c r="BE86" s="140"/>
      <c r="BF86" s="140"/>
      <c r="BG86" s="140"/>
      <c r="BH86" s="140"/>
      <c r="BI86" s="140"/>
      <c r="BJ86" s="140"/>
      <c r="BK86" s="140"/>
      <c r="BL86" s="140"/>
      <c r="BM86" s="140"/>
      <c r="BN86" s="140"/>
      <c r="BO86" s="140"/>
      <c r="BP86" s="140"/>
      <c r="BQ86" s="140"/>
      <c r="BR86" s="140"/>
      <c r="BS86" s="140"/>
      <c r="BT86" s="140"/>
      <c r="BU86" s="140"/>
      <c r="BV86" s="140"/>
      <c r="BW86" s="140"/>
      <c r="BX86" s="140"/>
      <c r="BY86" s="140"/>
      <c r="BZ86" s="140"/>
      <c r="CA86" s="140"/>
      <c r="CB86" s="140"/>
      <c r="CC86" s="140"/>
      <c r="CD86" s="140"/>
      <c r="CE86" s="140"/>
      <c r="CF86" s="140"/>
      <c r="CG86" s="140"/>
      <c r="CH86" s="140"/>
      <c r="CI86" s="140"/>
      <c r="CJ86" s="140"/>
      <c r="CK86" s="140"/>
    </row>
    <row r="87" spans="1:89" ht="19.5" customHeight="1">
      <c r="A87" s="38"/>
      <c r="B87" s="38"/>
      <c r="C87" s="38"/>
      <c r="D87" s="38"/>
      <c r="E87" s="38"/>
      <c r="F87" s="38"/>
      <c r="G87" s="61"/>
      <c r="H87" s="60"/>
      <c r="I87" s="60"/>
      <c r="J87" s="38"/>
      <c r="K87" s="38"/>
      <c r="L87" s="38"/>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40"/>
      <c r="BC87" s="140"/>
      <c r="BD87" s="140"/>
      <c r="BE87" s="140"/>
      <c r="BF87" s="140"/>
      <c r="BG87" s="140"/>
      <c r="BH87" s="140"/>
      <c r="BI87" s="140"/>
      <c r="BJ87" s="140"/>
      <c r="BK87" s="140"/>
      <c r="BL87" s="140"/>
      <c r="BM87" s="140"/>
      <c r="BN87" s="140"/>
      <c r="BO87" s="140"/>
      <c r="BP87" s="140"/>
      <c r="BQ87" s="140"/>
      <c r="BR87" s="140"/>
      <c r="BS87" s="140"/>
      <c r="BT87" s="140"/>
      <c r="BU87" s="140"/>
      <c r="BV87" s="140"/>
      <c r="BW87" s="140"/>
      <c r="BX87" s="140"/>
      <c r="BY87" s="140"/>
      <c r="BZ87" s="140"/>
      <c r="CA87" s="140"/>
      <c r="CB87" s="140"/>
      <c r="CC87" s="140"/>
      <c r="CD87" s="140"/>
      <c r="CE87" s="140"/>
      <c r="CF87" s="140"/>
      <c r="CG87" s="140"/>
      <c r="CH87" s="140"/>
      <c r="CI87" s="140"/>
      <c r="CJ87" s="140"/>
      <c r="CK87" s="140"/>
    </row>
    <row r="88" spans="1:89" ht="19.5" customHeight="1">
      <c r="A88" s="38"/>
      <c r="B88" s="38"/>
      <c r="C88" s="38"/>
      <c r="D88" s="38"/>
      <c r="E88" s="38"/>
      <c r="F88" s="38"/>
      <c r="G88" s="61"/>
      <c r="H88" s="61"/>
      <c r="I88" s="61"/>
      <c r="J88" s="38"/>
      <c r="K88" s="38"/>
      <c r="L88" s="38"/>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c r="BF88" s="140"/>
      <c r="BG88" s="140"/>
      <c r="BH88" s="140"/>
      <c r="BI88" s="140"/>
      <c r="BJ88" s="140"/>
      <c r="BK88" s="140"/>
      <c r="BL88" s="140"/>
      <c r="BM88" s="140"/>
      <c r="BN88" s="140"/>
      <c r="BO88" s="140"/>
      <c r="BP88" s="140"/>
      <c r="BQ88" s="140"/>
      <c r="BR88" s="140"/>
      <c r="BS88" s="140"/>
      <c r="BT88" s="140"/>
      <c r="BU88" s="140"/>
      <c r="BV88" s="140"/>
      <c r="BW88" s="140"/>
      <c r="BX88" s="140"/>
      <c r="BY88" s="140"/>
      <c r="BZ88" s="140"/>
      <c r="CA88" s="140"/>
      <c r="CB88" s="140"/>
      <c r="CC88" s="140"/>
      <c r="CD88" s="140"/>
      <c r="CE88" s="140"/>
      <c r="CF88" s="140"/>
      <c r="CG88" s="140"/>
      <c r="CH88" s="140"/>
      <c r="CI88" s="140"/>
      <c r="CJ88" s="140"/>
      <c r="CK88" s="140"/>
    </row>
    <row r="89" spans="1:89" ht="19.5" customHeight="1">
      <c r="A89" s="38" t="s">
        <v>135</v>
      </c>
      <c r="B89" s="38" t="s">
        <v>154</v>
      </c>
      <c r="C89" s="38"/>
      <c r="D89" s="38"/>
      <c r="E89" s="38"/>
      <c r="F89" s="38"/>
      <c r="G89" s="38"/>
      <c r="H89" s="38"/>
      <c r="I89" s="38"/>
      <c r="J89" s="38"/>
      <c r="K89" s="38"/>
      <c r="L89" s="38"/>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c r="BF89" s="140"/>
      <c r="BG89" s="140"/>
      <c r="BH89" s="140"/>
      <c r="BI89" s="140"/>
      <c r="BJ89" s="140"/>
      <c r="BK89" s="140"/>
      <c r="BL89" s="140"/>
      <c r="BM89" s="140"/>
      <c r="BN89" s="140"/>
      <c r="BO89" s="140"/>
      <c r="BP89" s="140"/>
      <c r="BQ89" s="140"/>
      <c r="BR89" s="140"/>
      <c r="BS89" s="140"/>
      <c r="BT89" s="140"/>
      <c r="BU89" s="140"/>
      <c r="BV89" s="140"/>
      <c r="BW89" s="140"/>
      <c r="BX89" s="140"/>
      <c r="BY89" s="140"/>
      <c r="BZ89" s="140"/>
      <c r="CA89" s="140"/>
      <c r="CB89" s="140"/>
      <c r="CC89" s="140"/>
      <c r="CD89" s="140"/>
      <c r="CE89" s="140"/>
      <c r="CF89" s="140"/>
      <c r="CG89" s="140"/>
      <c r="CH89" s="140"/>
      <c r="CI89" s="140"/>
      <c r="CJ89" s="140"/>
      <c r="CK89" s="140"/>
    </row>
    <row r="90" spans="1:89" ht="19.5" customHeight="1">
      <c r="A90" s="38"/>
      <c r="B90" s="38"/>
      <c r="C90" s="38"/>
      <c r="D90" s="38"/>
      <c r="E90" s="38"/>
      <c r="F90" s="38"/>
      <c r="G90" s="38"/>
      <c r="H90" s="52">
        <v>22000</v>
      </c>
      <c r="I90" s="52" t="s">
        <v>133</v>
      </c>
      <c r="J90" s="38" t="s">
        <v>134</v>
      </c>
      <c r="K90" s="55">
        <f>H90-ROUND(H90/1.1,0)</f>
        <v>2000</v>
      </c>
      <c r="L90" s="53" t="s">
        <v>152</v>
      </c>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140"/>
      <c r="BD90" s="140"/>
      <c r="BE90" s="140"/>
      <c r="BF90" s="140"/>
      <c r="BG90" s="140"/>
      <c r="BH90" s="140"/>
      <c r="BI90" s="140"/>
      <c r="BJ90" s="140"/>
      <c r="BK90" s="140"/>
      <c r="BL90" s="140"/>
      <c r="BM90" s="140"/>
      <c r="BN90" s="140"/>
      <c r="BO90" s="140"/>
      <c r="BP90" s="140"/>
      <c r="BQ90" s="140"/>
      <c r="BR90" s="140"/>
      <c r="BS90" s="140"/>
      <c r="BT90" s="140"/>
      <c r="BU90" s="140"/>
      <c r="BV90" s="140"/>
      <c r="BW90" s="140"/>
      <c r="BX90" s="140"/>
      <c r="BY90" s="140"/>
      <c r="BZ90" s="140"/>
      <c r="CA90" s="140"/>
      <c r="CB90" s="140"/>
      <c r="CC90" s="140"/>
      <c r="CD90" s="140"/>
      <c r="CE90" s="140"/>
      <c r="CF90" s="140"/>
      <c r="CG90" s="140"/>
      <c r="CH90" s="140"/>
      <c r="CI90" s="140"/>
      <c r="CJ90" s="140"/>
      <c r="CK90" s="140"/>
    </row>
    <row r="91" spans="1:89" ht="19.5" customHeight="1">
      <c r="A91" s="38"/>
      <c r="B91" s="38"/>
      <c r="C91" s="38"/>
      <c r="D91" s="38"/>
      <c r="E91" s="38"/>
      <c r="F91" s="38"/>
      <c r="G91" s="38"/>
      <c r="H91" s="56"/>
      <c r="I91" s="56"/>
      <c r="J91" s="38"/>
      <c r="K91" s="57"/>
      <c r="L91" s="54"/>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c r="BB91" s="140"/>
      <c r="BC91" s="140"/>
      <c r="BD91" s="140"/>
      <c r="BE91" s="140"/>
      <c r="BF91" s="140"/>
      <c r="BG91" s="140"/>
      <c r="BH91" s="140"/>
      <c r="BI91" s="140"/>
      <c r="BJ91" s="140"/>
      <c r="BK91" s="140"/>
      <c r="BL91" s="140"/>
      <c r="BM91" s="140"/>
      <c r="BN91" s="140"/>
      <c r="BO91" s="140"/>
      <c r="BP91" s="140"/>
      <c r="BQ91" s="140"/>
      <c r="BR91" s="140"/>
      <c r="BS91" s="140"/>
      <c r="BT91" s="140"/>
      <c r="BU91" s="140"/>
      <c r="BV91" s="140"/>
      <c r="BW91" s="140"/>
      <c r="BX91" s="140"/>
      <c r="BY91" s="140"/>
      <c r="BZ91" s="140"/>
      <c r="CA91" s="140"/>
      <c r="CB91" s="140"/>
      <c r="CC91" s="140"/>
      <c r="CD91" s="140"/>
      <c r="CE91" s="140"/>
      <c r="CF91" s="140"/>
      <c r="CG91" s="140"/>
      <c r="CH91" s="140"/>
      <c r="CI91" s="140"/>
      <c r="CJ91" s="140"/>
      <c r="CK91" s="140"/>
    </row>
    <row r="92" spans="1:89" ht="19.5" customHeight="1">
      <c r="A92" s="38" t="s">
        <v>135</v>
      </c>
      <c r="B92" s="38" t="s">
        <v>395</v>
      </c>
      <c r="C92" s="38"/>
      <c r="D92" s="38"/>
      <c r="E92" s="38"/>
      <c r="F92" s="38"/>
      <c r="G92" s="38"/>
      <c r="H92" s="52">
        <v>3300</v>
      </c>
      <c r="I92" s="52" t="s">
        <v>133</v>
      </c>
      <c r="J92" s="38" t="s">
        <v>134</v>
      </c>
      <c r="K92" s="55">
        <f>H92-ROUND(H92/1.1,0)</f>
        <v>300</v>
      </c>
      <c r="L92" s="53" t="s">
        <v>152</v>
      </c>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c r="BB92" s="140"/>
      <c r="BC92" s="140"/>
      <c r="BD92" s="140"/>
      <c r="BE92" s="140"/>
      <c r="BF92" s="140"/>
      <c r="BG92" s="140"/>
      <c r="BH92" s="140"/>
      <c r="BI92" s="140"/>
      <c r="BJ92" s="140"/>
      <c r="BK92" s="140"/>
      <c r="BL92" s="140"/>
      <c r="BM92" s="140"/>
      <c r="BN92" s="140"/>
      <c r="BO92" s="140"/>
      <c r="BP92" s="140"/>
      <c r="BQ92" s="140"/>
      <c r="BR92" s="140"/>
      <c r="BS92" s="140"/>
      <c r="BT92" s="140"/>
      <c r="BU92" s="140"/>
      <c r="BV92" s="140"/>
      <c r="BW92" s="140"/>
      <c r="BX92" s="140"/>
      <c r="BY92" s="140"/>
      <c r="BZ92" s="140"/>
      <c r="CA92" s="140"/>
      <c r="CB92" s="140"/>
      <c r="CC92" s="140"/>
      <c r="CD92" s="140"/>
      <c r="CE92" s="140"/>
      <c r="CF92" s="140"/>
      <c r="CG92" s="140"/>
      <c r="CH92" s="140"/>
      <c r="CI92" s="140"/>
      <c r="CJ92" s="140"/>
      <c r="CK92" s="140"/>
    </row>
    <row r="93" spans="1:89" ht="19.5" customHeight="1">
      <c r="A93" s="38"/>
      <c r="B93" s="181" t="s">
        <v>396</v>
      </c>
      <c r="C93" s="38"/>
      <c r="D93" s="38"/>
      <c r="E93" s="38"/>
      <c r="F93" s="38"/>
      <c r="G93" s="38"/>
      <c r="H93" s="52">
        <v>19800</v>
      </c>
      <c r="I93" s="52" t="s">
        <v>133</v>
      </c>
      <c r="J93" s="38" t="s">
        <v>134</v>
      </c>
      <c r="K93" s="55">
        <f>H93-ROUND(H93/1.1,0)</f>
        <v>1800</v>
      </c>
      <c r="L93" s="53" t="s">
        <v>152</v>
      </c>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c r="BA93" s="140"/>
      <c r="BB93" s="140"/>
      <c r="BC93" s="140"/>
      <c r="BD93" s="140"/>
      <c r="BE93" s="140"/>
      <c r="BF93" s="140"/>
      <c r="BG93" s="140"/>
      <c r="BH93" s="140"/>
      <c r="BI93" s="140"/>
      <c r="BJ93" s="140"/>
      <c r="BK93" s="140"/>
      <c r="BL93" s="140"/>
      <c r="BM93" s="140"/>
      <c r="BN93" s="140"/>
      <c r="BO93" s="140"/>
      <c r="BP93" s="140"/>
      <c r="BQ93" s="140"/>
      <c r="BR93" s="140"/>
      <c r="BS93" s="140"/>
      <c r="BT93" s="140"/>
      <c r="BU93" s="140"/>
      <c r="BV93" s="140"/>
      <c r="BW93" s="140"/>
      <c r="BX93" s="140"/>
      <c r="BY93" s="140"/>
      <c r="BZ93" s="140"/>
      <c r="CA93" s="140"/>
      <c r="CB93" s="140"/>
      <c r="CC93" s="140"/>
      <c r="CD93" s="140"/>
      <c r="CE93" s="140"/>
      <c r="CF93" s="140"/>
      <c r="CG93" s="140"/>
      <c r="CH93" s="140"/>
      <c r="CI93" s="140"/>
      <c r="CJ93" s="140"/>
      <c r="CK93" s="140"/>
    </row>
    <row r="94" spans="1:89" ht="19.5" customHeight="1">
      <c r="A94" s="38"/>
      <c r="B94" s="38"/>
      <c r="C94" s="38"/>
      <c r="D94" s="38"/>
      <c r="E94" s="38"/>
      <c r="F94" s="38"/>
      <c r="G94" s="38"/>
      <c r="H94" s="38"/>
      <c r="I94" s="38"/>
      <c r="J94" s="38"/>
      <c r="K94" s="38"/>
      <c r="L94" s="38"/>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0"/>
      <c r="BI94" s="140"/>
      <c r="BJ94" s="140"/>
      <c r="BK94" s="140"/>
      <c r="BL94" s="140"/>
      <c r="BM94" s="140"/>
      <c r="BN94" s="140"/>
      <c r="BO94" s="140"/>
      <c r="BP94" s="140"/>
      <c r="BQ94" s="140"/>
      <c r="BR94" s="140"/>
      <c r="BS94" s="140"/>
      <c r="BT94" s="140"/>
      <c r="BU94" s="140"/>
      <c r="BV94" s="140"/>
      <c r="BW94" s="140"/>
      <c r="BX94" s="140"/>
      <c r="BY94" s="140"/>
      <c r="BZ94" s="140"/>
      <c r="CA94" s="140"/>
      <c r="CB94" s="140"/>
      <c r="CC94" s="140"/>
      <c r="CD94" s="140"/>
      <c r="CE94" s="140"/>
      <c r="CF94" s="140"/>
      <c r="CG94" s="140"/>
      <c r="CH94" s="140"/>
      <c r="CI94" s="140"/>
      <c r="CJ94" s="140"/>
      <c r="CK94" s="140"/>
    </row>
    <row r="95" spans="1:89" ht="19.5" customHeight="1">
      <c r="A95" s="38" t="s">
        <v>135</v>
      </c>
      <c r="B95" s="38" t="s">
        <v>370</v>
      </c>
      <c r="C95" s="38"/>
      <c r="D95" s="38"/>
      <c r="E95" s="38"/>
      <c r="F95" s="38"/>
      <c r="G95" s="38"/>
      <c r="H95" s="38"/>
      <c r="I95" s="38"/>
      <c r="J95" s="38"/>
      <c r="K95" s="38"/>
      <c r="L95" s="38"/>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140"/>
      <c r="BC95" s="140"/>
      <c r="BD95" s="140"/>
      <c r="BE95" s="140"/>
      <c r="BF95" s="140"/>
      <c r="BG95" s="140"/>
      <c r="BH95" s="140"/>
      <c r="BI95" s="140"/>
      <c r="BJ95" s="140"/>
      <c r="BK95" s="140"/>
      <c r="BL95" s="140"/>
      <c r="BM95" s="140"/>
      <c r="BN95" s="140"/>
      <c r="BO95" s="140"/>
      <c r="BP95" s="140"/>
      <c r="BQ95" s="140"/>
      <c r="BR95" s="140"/>
      <c r="BS95" s="140"/>
      <c r="BT95" s="140"/>
      <c r="BU95" s="140"/>
      <c r="BV95" s="140"/>
      <c r="BW95" s="140"/>
      <c r="BX95" s="140"/>
      <c r="BY95" s="140"/>
      <c r="BZ95" s="140"/>
      <c r="CA95" s="140"/>
      <c r="CB95" s="140"/>
      <c r="CC95" s="140"/>
      <c r="CD95" s="140"/>
      <c r="CE95" s="140"/>
      <c r="CF95" s="140"/>
      <c r="CG95" s="140"/>
      <c r="CH95" s="140"/>
      <c r="CI95" s="140"/>
      <c r="CJ95" s="140"/>
      <c r="CK95" s="140"/>
    </row>
    <row r="96" spans="1:89" ht="19.5" customHeight="1">
      <c r="A96" s="38"/>
      <c r="C96" s="194" t="s">
        <v>368</v>
      </c>
      <c r="D96" s="196"/>
      <c r="E96" s="194" t="s">
        <v>239</v>
      </c>
      <c r="F96" s="195"/>
      <c r="G96" s="196"/>
      <c r="H96" s="202" t="s">
        <v>88</v>
      </c>
      <c r="I96" s="202"/>
      <c r="J96" s="38"/>
      <c r="K96" s="38"/>
      <c r="L96" s="38"/>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140"/>
      <c r="BD96" s="140"/>
      <c r="BE96" s="140"/>
      <c r="BF96" s="140"/>
      <c r="BG96" s="140"/>
      <c r="BH96" s="140"/>
      <c r="BI96" s="140"/>
      <c r="BJ96" s="140"/>
      <c r="BK96" s="140"/>
      <c r="BL96" s="140"/>
      <c r="BM96" s="140"/>
      <c r="BN96" s="140"/>
      <c r="BO96" s="140"/>
      <c r="BP96" s="140"/>
      <c r="BQ96" s="140"/>
      <c r="BR96" s="140"/>
      <c r="BS96" s="140"/>
      <c r="BT96" s="140"/>
      <c r="BU96" s="140"/>
      <c r="BV96" s="140"/>
      <c r="BW96" s="140"/>
      <c r="BX96" s="140"/>
      <c r="BY96" s="140"/>
      <c r="BZ96" s="140"/>
      <c r="CA96" s="140"/>
      <c r="CB96" s="140"/>
      <c r="CC96" s="140"/>
      <c r="CD96" s="140"/>
      <c r="CE96" s="140"/>
      <c r="CF96" s="140"/>
      <c r="CG96" s="140"/>
      <c r="CH96" s="140"/>
      <c r="CI96" s="140"/>
      <c r="CJ96" s="140"/>
      <c r="CK96" s="140"/>
    </row>
    <row r="97" spans="1:89" ht="19.5" customHeight="1">
      <c r="A97" s="38"/>
      <c r="C97" s="202" t="s">
        <v>224</v>
      </c>
      <c r="D97" s="58" t="s">
        <v>229</v>
      </c>
      <c r="E97" s="185" t="s">
        <v>233</v>
      </c>
      <c r="F97" s="185"/>
      <c r="G97" s="185"/>
      <c r="H97" s="282">
        <v>20000</v>
      </c>
      <c r="I97" s="282"/>
      <c r="J97" s="38"/>
      <c r="K97" s="38"/>
      <c r="L97" s="38"/>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0"/>
      <c r="BA97" s="140"/>
      <c r="BB97" s="140"/>
      <c r="BC97" s="140"/>
      <c r="BD97" s="140"/>
      <c r="BE97" s="140"/>
      <c r="BF97" s="140"/>
      <c r="BG97" s="140"/>
      <c r="BH97" s="140"/>
      <c r="BI97" s="140"/>
      <c r="BJ97" s="140"/>
      <c r="BK97" s="140"/>
      <c r="BL97" s="140"/>
      <c r="BM97" s="140"/>
      <c r="BN97" s="140"/>
      <c r="BO97" s="140"/>
      <c r="BP97" s="140"/>
      <c r="BQ97" s="140"/>
      <c r="BR97" s="140"/>
      <c r="BS97" s="140"/>
      <c r="BT97" s="140"/>
      <c r="BU97" s="140"/>
      <c r="BV97" s="140"/>
      <c r="BW97" s="140"/>
      <c r="BX97" s="140"/>
      <c r="BY97" s="140"/>
      <c r="BZ97" s="140"/>
      <c r="CA97" s="140"/>
      <c r="CB97" s="140"/>
      <c r="CC97" s="140"/>
      <c r="CD97" s="140"/>
      <c r="CE97" s="140"/>
      <c r="CF97" s="140"/>
      <c r="CG97" s="140"/>
      <c r="CH97" s="140"/>
      <c r="CI97" s="140"/>
      <c r="CJ97" s="140"/>
      <c r="CK97" s="140"/>
    </row>
    <row r="98" spans="1:89" ht="19.5" customHeight="1">
      <c r="A98" s="38"/>
      <c r="C98" s="202"/>
      <c r="D98" s="58" t="s">
        <v>230</v>
      </c>
      <c r="E98" s="185" t="s">
        <v>232</v>
      </c>
      <c r="F98" s="185"/>
      <c r="G98" s="185"/>
      <c r="H98" s="282">
        <f>H97*0.1</f>
        <v>2000</v>
      </c>
      <c r="I98" s="282"/>
      <c r="J98" s="38"/>
      <c r="K98" s="38"/>
      <c r="L98" s="38"/>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0"/>
      <c r="BA98" s="140"/>
      <c r="BB98" s="140"/>
      <c r="BC98" s="140"/>
      <c r="BD98" s="140"/>
      <c r="BE98" s="140"/>
      <c r="BF98" s="140"/>
      <c r="BG98" s="140"/>
      <c r="BH98" s="140"/>
      <c r="BI98" s="140"/>
      <c r="BJ98" s="140"/>
      <c r="BK98" s="140"/>
      <c r="BL98" s="140"/>
      <c r="BM98" s="140"/>
      <c r="BN98" s="140"/>
      <c r="BO98" s="140"/>
      <c r="BP98" s="140"/>
      <c r="BQ98" s="140"/>
      <c r="BR98" s="140"/>
      <c r="BS98" s="140"/>
      <c r="BT98" s="140"/>
      <c r="BU98" s="140"/>
      <c r="BV98" s="140"/>
      <c r="BW98" s="140"/>
      <c r="BX98" s="140"/>
      <c r="BY98" s="140"/>
      <c r="BZ98" s="140"/>
      <c r="CA98" s="140"/>
      <c r="CB98" s="140"/>
      <c r="CC98" s="140"/>
      <c r="CD98" s="140"/>
      <c r="CE98" s="140"/>
      <c r="CF98" s="140"/>
      <c r="CG98" s="140"/>
      <c r="CH98" s="140"/>
      <c r="CI98" s="140"/>
      <c r="CJ98" s="140"/>
      <c r="CK98" s="140"/>
    </row>
    <row r="99" spans="1:89" ht="19.5" customHeight="1">
      <c r="A99" s="38"/>
      <c r="B99" s="38"/>
      <c r="C99" s="58" t="s">
        <v>225</v>
      </c>
      <c r="D99" s="58" t="s">
        <v>226</v>
      </c>
      <c r="E99" s="286" t="s">
        <v>231</v>
      </c>
      <c r="F99" s="286"/>
      <c r="G99" s="286"/>
      <c r="H99" s="285">
        <f>(H97+H98)*0.3</f>
        <v>6600</v>
      </c>
      <c r="I99" s="285"/>
      <c r="J99" s="38"/>
      <c r="K99" s="38"/>
      <c r="L99" s="38"/>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c r="BF99" s="140"/>
      <c r="BG99" s="140"/>
      <c r="BH99" s="140"/>
      <c r="BI99" s="140"/>
      <c r="BJ99" s="140"/>
      <c r="BK99" s="140"/>
      <c r="BL99" s="140"/>
      <c r="BM99" s="140"/>
      <c r="BN99" s="140"/>
      <c r="BO99" s="140"/>
      <c r="BP99" s="140"/>
      <c r="BQ99" s="140"/>
      <c r="BR99" s="140"/>
      <c r="BS99" s="140"/>
      <c r="BT99" s="140"/>
      <c r="BU99" s="140"/>
      <c r="BV99" s="140"/>
      <c r="BW99" s="140"/>
      <c r="BX99" s="140"/>
      <c r="BY99" s="140"/>
      <c r="BZ99" s="140"/>
      <c r="CA99" s="140"/>
      <c r="CB99" s="140"/>
      <c r="CC99" s="140"/>
      <c r="CD99" s="140"/>
      <c r="CE99" s="140"/>
      <c r="CF99" s="140"/>
      <c r="CG99" s="140"/>
      <c r="CH99" s="140"/>
      <c r="CI99" s="140"/>
      <c r="CJ99" s="140"/>
      <c r="CK99" s="140"/>
    </row>
    <row r="100" spans="1:89" ht="19.5" customHeight="1">
      <c r="A100" s="38"/>
      <c r="B100" s="38"/>
      <c r="C100" s="58" t="s">
        <v>228</v>
      </c>
      <c r="D100" s="58" t="s">
        <v>227</v>
      </c>
      <c r="E100" s="185" t="s">
        <v>232</v>
      </c>
      <c r="F100" s="185"/>
      <c r="G100" s="185"/>
      <c r="H100" s="282">
        <f>H97*0.1</f>
        <v>2000</v>
      </c>
      <c r="I100" s="282"/>
      <c r="J100" s="38"/>
      <c r="K100" s="38"/>
      <c r="L100" s="38"/>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c r="BF100" s="140"/>
      <c r="BG100" s="140"/>
      <c r="BH100" s="140"/>
      <c r="BI100" s="140"/>
      <c r="BJ100" s="140"/>
      <c r="BK100" s="140"/>
      <c r="BL100" s="140"/>
      <c r="BM100" s="140"/>
      <c r="BN100" s="140"/>
      <c r="BO100" s="140"/>
      <c r="BP100" s="140"/>
      <c r="BQ100" s="140"/>
      <c r="BR100" s="140"/>
      <c r="BS100" s="140"/>
      <c r="BT100" s="140"/>
      <c r="BU100" s="140"/>
      <c r="BV100" s="140"/>
      <c r="BW100" s="140"/>
      <c r="BX100" s="140"/>
      <c r="BY100" s="140"/>
      <c r="BZ100" s="140"/>
      <c r="CA100" s="140"/>
      <c r="CB100" s="140"/>
      <c r="CC100" s="140"/>
      <c r="CD100" s="140"/>
      <c r="CE100" s="140"/>
      <c r="CF100" s="140"/>
      <c r="CG100" s="140"/>
      <c r="CH100" s="140"/>
      <c r="CI100" s="140"/>
      <c r="CJ100" s="140"/>
      <c r="CK100" s="140"/>
    </row>
    <row r="101" spans="1:89" ht="19.5" customHeight="1">
      <c r="A101" s="38"/>
      <c r="B101" s="38"/>
      <c r="C101" s="58" t="s">
        <v>235</v>
      </c>
      <c r="D101" s="185" t="s">
        <v>236</v>
      </c>
      <c r="E101" s="185"/>
      <c r="F101" s="185"/>
      <c r="G101" s="185"/>
      <c r="H101" s="282">
        <f>SUM(H97:H100)</f>
        <v>30600</v>
      </c>
      <c r="I101" s="282"/>
      <c r="J101" s="38"/>
      <c r="K101" s="38"/>
      <c r="L101" s="38"/>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c r="BF101" s="140"/>
      <c r="BG101" s="140"/>
      <c r="BH101" s="140"/>
      <c r="BI101" s="140"/>
      <c r="BJ101" s="140"/>
      <c r="BK101" s="140"/>
      <c r="BL101" s="140"/>
      <c r="BM101" s="140"/>
      <c r="BN101" s="140"/>
      <c r="BO101" s="140"/>
      <c r="BP101" s="140"/>
      <c r="BQ101" s="140"/>
      <c r="BR101" s="140"/>
      <c r="BS101" s="140"/>
      <c r="BT101" s="140"/>
      <c r="BU101" s="140"/>
      <c r="BV101" s="140"/>
      <c r="BW101" s="140"/>
      <c r="BX101" s="140"/>
      <c r="BY101" s="140"/>
      <c r="BZ101" s="140"/>
      <c r="CA101" s="140"/>
      <c r="CB101" s="140"/>
      <c r="CC101" s="140"/>
      <c r="CD101" s="140"/>
      <c r="CE101" s="140"/>
      <c r="CF101" s="140"/>
      <c r="CG101" s="140"/>
      <c r="CH101" s="140"/>
      <c r="CI101" s="140"/>
      <c r="CJ101" s="140"/>
      <c r="CK101" s="140"/>
    </row>
    <row r="102" spans="1:89" ht="19.5" customHeight="1">
      <c r="A102" s="38"/>
      <c r="B102" s="38"/>
      <c r="C102" s="58" t="s">
        <v>238</v>
      </c>
      <c r="D102" s="185" t="s">
        <v>237</v>
      </c>
      <c r="E102" s="185"/>
      <c r="F102" s="185"/>
      <c r="G102" s="185"/>
      <c r="H102" s="282">
        <f>H101*0.1</f>
        <v>3060</v>
      </c>
      <c r="I102" s="282"/>
      <c r="J102" s="38"/>
      <c r="K102" s="38"/>
      <c r="L102" s="38"/>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40"/>
      <c r="BF102" s="140"/>
      <c r="BG102" s="140"/>
      <c r="BH102" s="140"/>
      <c r="BI102" s="140"/>
      <c r="BJ102" s="140"/>
      <c r="BK102" s="140"/>
      <c r="BL102" s="140"/>
      <c r="BM102" s="140"/>
      <c r="BN102" s="140"/>
      <c r="BO102" s="140"/>
      <c r="BP102" s="140"/>
      <c r="BQ102" s="140"/>
      <c r="BR102" s="140"/>
      <c r="BS102" s="140"/>
      <c r="BT102" s="140"/>
      <c r="BU102" s="140"/>
      <c r="BV102" s="140"/>
      <c r="BW102" s="140"/>
      <c r="BX102" s="140"/>
      <c r="BY102" s="140"/>
      <c r="BZ102" s="140"/>
      <c r="CA102" s="140"/>
      <c r="CB102" s="140"/>
      <c r="CC102" s="140"/>
      <c r="CD102" s="140"/>
      <c r="CE102" s="140"/>
      <c r="CF102" s="140"/>
      <c r="CG102" s="140"/>
      <c r="CH102" s="140"/>
      <c r="CI102" s="140"/>
      <c r="CJ102" s="140"/>
      <c r="CK102" s="140"/>
    </row>
    <row r="103" spans="1:89" ht="19.5" customHeight="1">
      <c r="A103" s="38"/>
      <c r="B103" s="38"/>
      <c r="C103" s="202" t="s">
        <v>234</v>
      </c>
      <c r="D103" s="202"/>
      <c r="E103" s="202"/>
      <c r="F103" s="202"/>
      <c r="G103" s="202"/>
      <c r="H103" s="282">
        <f>H101+H102</f>
        <v>33660</v>
      </c>
      <c r="I103" s="282"/>
      <c r="J103" s="38"/>
      <c r="K103" s="38"/>
      <c r="L103" s="38"/>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0"/>
      <c r="AZ103" s="140"/>
      <c r="BA103" s="140"/>
      <c r="BB103" s="140"/>
      <c r="BC103" s="140"/>
      <c r="BD103" s="140"/>
      <c r="BE103" s="140"/>
      <c r="BF103" s="140"/>
      <c r="BG103" s="140"/>
      <c r="BH103" s="140"/>
      <c r="BI103" s="140"/>
      <c r="BJ103" s="140"/>
      <c r="BK103" s="140"/>
      <c r="BL103" s="140"/>
      <c r="BM103" s="140"/>
      <c r="BN103" s="140"/>
      <c r="BO103" s="140"/>
      <c r="BP103" s="140"/>
      <c r="BQ103" s="140"/>
      <c r="BR103" s="140"/>
      <c r="BS103" s="140"/>
      <c r="BT103" s="140"/>
      <c r="BU103" s="140"/>
      <c r="BV103" s="140"/>
      <c r="BW103" s="140"/>
      <c r="BX103" s="140"/>
      <c r="BY103" s="140"/>
      <c r="BZ103" s="140"/>
      <c r="CA103" s="140"/>
      <c r="CB103" s="140"/>
      <c r="CC103" s="140"/>
      <c r="CD103" s="140"/>
      <c r="CE103" s="140"/>
      <c r="CF103" s="140"/>
      <c r="CG103" s="140"/>
      <c r="CH103" s="140"/>
      <c r="CI103" s="140"/>
      <c r="CJ103" s="140"/>
      <c r="CK103" s="140"/>
    </row>
    <row r="104" spans="1:89" ht="19.5" customHeight="1">
      <c r="A104" s="38"/>
      <c r="B104" s="38"/>
      <c r="C104" s="38"/>
      <c r="D104" s="38"/>
      <c r="E104" s="38"/>
      <c r="F104" s="38"/>
      <c r="G104" s="38"/>
      <c r="H104" s="38"/>
      <c r="I104" s="38"/>
      <c r="J104" s="38"/>
      <c r="K104" s="38"/>
      <c r="L104" s="38"/>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c r="AY104" s="140"/>
      <c r="AZ104" s="140"/>
      <c r="BA104" s="140"/>
      <c r="BB104" s="140"/>
      <c r="BC104" s="140"/>
      <c r="BD104" s="140"/>
      <c r="BE104" s="140"/>
      <c r="BF104" s="140"/>
      <c r="BG104" s="140"/>
      <c r="BH104" s="140"/>
      <c r="BI104" s="140"/>
      <c r="BJ104" s="140"/>
      <c r="BK104" s="140"/>
      <c r="BL104" s="140"/>
      <c r="BM104" s="140"/>
      <c r="BN104" s="140"/>
      <c r="BO104" s="140"/>
      <c r="BP104" s="140"/>
      <c r="BQ104" s="140"/>
      <c r="BR104" s="140"/>
      <c r="BS104" s="140"/>
      <c r="BT104" s="140"/>
      <c r="BU104" s="140"/>
      <c r="BV104" s="140"/>
      <c r="BW104" s="140"/>
      <c r="BX104" s="140"/>
      <c r="BY104" s="140"/>
      <c r="BZ104" s="140"/>
      <c r="CA104" s="140"/>
      <c r="CB104" s="140"/>
      <c r="CC104" s="140"/>
      <c r="CD104" s="140"/>
      <c r="CE104" s="140"/>
      <c r="CF104" s="140"/>
      <c r="CG104" s="140"/>
      <c r="CH104" s="140"/>
      <c r="CI104" s="140"/>
      <c r="CJ104" s="140"/>
      <c r="CK104" s="140"/>
    </row>
    <row r="105" spans="1:89" ht="19.5" customHeight="1">
      <c r="A105" s="140"/>
      <c r="B105" s="140"/>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c r="AY105" s="140"/>
      <c r="AZ105" s="140"/>
      <c r="BA105" s="140"/>
      <c r="BB105" s="140"/>
      <c r="BC105" s="140"/>
      <c r="BD105" s="140"/>
      <c r="BE105" s="140"/>
      <c r="BF105" s="140"/>
      <c r="BG105" s="140"/>
      <c r="BH105" s="140"/>
      <c r="BI105" s="140"/>
      <c r="BJ105" s="140"/>
      <c r="BK105" s="140"/>
      <c r="BL105" s="140"/>
      <c r="BM105" s="140"/>
      <c r="BN105" s="140"/>
      <c r="BO105" s="140"/>
      <c r="BP105" s="140"/>
      <c r="BQ105" s="140"/>
      <c r="BR105" s="140"/>
      <c r="BS105" s="140"/>
      <c r="BT105" s="140"/>
      <c r="BU105" s="140"/>
      <c r="BV105" s="140"/>
      <c r="BW105" s="140"/>
      <c r="BX105" s="140"/>
      <c r="BY105" s="140"/>
      <c r="BZ105" s="140"/>
      <c r="CA105" s="140"/>
      <c r="CB105" s="140"/>
      <c r="CC105" s="140"/>
      <c r="CD105" s="140"/>
      <c r="CE105" s="140"/>
      <c r="CF105" s="140"/>
      <c r="CG105" s="140"/>
      <c r="CH105" s="140"/>
      <c r="CI105" s="140"/>
      <c r="CJ105" s="140"/>
      <c r="CK105" s="140"/>
    </row>
    <row r="106" spans="1:89" ht="19.5" customHeight="1">
      <c r="A106" s="140"/>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0"/>
      <c r="BN106" s="140"/>
      <c r="BO106" s="140"/>
      <c r="BP106" s="140"/>
      <c r="BQ106" s="140"/>
      <c r="BR106" s="140"/>
      <c r="BS106" s="140"/>
      <c r="BT106" s="140"/>
      <c r="BU106" s="140"/>
      <c r="BV106" s="140"/>
      <c r="BW106" s="140"/>
      <c r="BX106" s="140"/>
      <c r="BY106" s="140"/>
      <c r="BZ106" s="140"/>
      <c r="CA106" s="140"/>
      <c r="CB106" s="140"/>
      <c r="CC106" s="140"/>
      <c r="CD106" s="140"/>
      <c r="CE106" s="140"/>
      <c r="CF106" s="140"/>
      <c r="CG106" s="140"/>
      <c r="CH106" s="140"/>
      <c r="CI106" s="140"/>
      <c r="CJ106" s="140"/>
      <c r="CK106" s="140"/>
    </row>
    <row r="107" spans="1:89" ht="19.5" customHeight="1">
      <c r="A107" s="140"/>
      <c r="B107" s="140"/>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c r="BH107" s="140"/>
      <c r="BI107" s="140"/>
      <c r="BJ107" s="140"/>
      <c r="BK107" s="140"/>
      <c r="BL107" s="140"/>
      <c r="BM107" s="140"/>
      <c r="BN107" s="140"/>
      <c r="BO107" s="140"/>
      <c r="BP107" s="140"/>
      <c r="BQ107" s="140"/>
      <c r="BR107" s="140"/>
      <c r="BS107" s="140"/>
      <c r="BT107" s="140"/>
      <c r="BU107" s="140"/>
      <c r="BV107" s="140"/>
      <c r="BW107" s="140"/>
      <c r="BX107" s="140"/>
      <c r="BY107" s="140"/>
      <c r="BZ107" s="140"/>
      <c r="CA107" s="140"/>
      <c r="CB107" s="140"/>
      <c r="CC107" s="140"/>
      <c r="CD107" s="140"/>
      <c r="CE107" s="140"/>
      <c r="CF107" s="140"/>
      <c r="CG107" s="140"/>
      <c r="CH107" s="140"/>
      <c r="CI107" s="140"/>
      <c r="CJ107" s="140"/>
      <c r="CK107" s="140"/>
    </row>
    <row r="108" spans="1:89" ht="19.5" customHeight="1">
      <c r="A108" s="140"/>
      <c r="B108" s="140"/>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0"/>
      <c r="BC108" s="140"/>
      <c r="BD108" s="140"/>
      <c r="BE108" s="140"/>
      <c r="BF108" s="140"/>
      <c r="BG108" s="140"/>
      <c r="BH108" s="140"/>
      <c r="BI108" s="140"/>
      <c r="BJ108" s="140"/>
      <c r="BK108" s="140"/>
      <c r="BL108" s="140"/>
      <c r="BM108" s="140"/>
      <c r="BN108" s="140"/>
      <c r="BO108" s="140"/>
      <c r="BP108" s="140"/>
      <c r="BQ108" s="140"/>
      <c r="BR108" s="140"/>
      <c r="BS108" s="140"/>
      <c r="BT108" s="140"/>
      <c r="BU108" s="140"/>
      <c r="BV108" s="140"/>
      <c r="BW108" s="140"/>
      <c r="BX108" s="140"/>
      <c r="BY108" s="140"/>
      <c r="BZ108" s="140"/>
      <c r="CA108" s="140"/>
      <c r="CB108" s="140"/>
      <c r="CC108" s="140"/>
      <c r="CD108" s="140"/>
      <c r="CE108" s="140"/>
      <c r="CF108" s="140"/>
      <c r="CG108" s="140"/>
      <c r="CH108" s="140"/>
      <c r="CI108" s="140"/>
      <c r="CJ108" s="140"/>
      <c r="CK108" s="140"/>
    </row>
    <row r="109" spans="1:89" ht="19.5" customHeight="1">
      <c r="A109" s="140"/>
      <c r="B109" s="140"/>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140"/>
      <c r="BA109" s="140"/>
      <c r="BB109" s="140"/>
      <c r="BC109" s="140"/>
      <c r="BD109" s="140"/>
      <c r="BE109" s="140"/>
      <c r="BF109" s="140"/>
      <c r="BG109" s="140"/>
      <c r="BH109" s="140"/>
      <c r="BI109" s="140"/>
      <c r="BJ109" s="140"/>
      <c r="BK109" s="140"/>
      <c r="BL109" s="140"/>
      <c r="BM109" s="140"/>
      <c r="BN109" s="140"/>
      <c r="BO109" s="140"/>
      <c r="BP109" s="140"/>
      <c r="BQ109" s="140"/>
      <c r="BR109" s="140"/>
      <c r="BS109" s="140"/>
      <c r="BT109" s="140"/>
      <c r="BU109" s="140"/>
      <c r="BV109" s="140"/>
      <c r="BW109" s="140"/>
      <c r="BX109" s="140"/>
      <c r="BY109" s="140"/>
      <c r="BZ109" s="140"/>
      <c r="CA109" s="140"/>
      <c r="CB109" s="140"/>
      <c r="CC109" s="140"/>
      <c r="CD109" s="140"/>
      <c r="CE109" s="140"/>
      <c r="CF109" s="140"/>
      <c r="CG109" s="140"/>
      <c r="CH109" s="140"/>
      <c r="CI109" s="140"/>
      <c r="CJ109" s="140"/>
      <c r="CK109" s="140"/>
    </row>
    <row r="110" spans="1:89" ht="19.5" customHeight="1">
      <c r="A110" s="140"/>
      <c r="B110" s="140"/>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c r="BB110" s="140"/>
      <c r="BC110" s="140"/>
      <c r="BD110" s="140"/>
      <c r="BE110" s="140"/>
      <c r="BF110" s="140"/>
      <c r="BG110" s="140"/>
      <c r="BH110" s="140"/>
      <c r="BI110" s="140"/>
      <c r="BJ110" s="140"/>
      <c r="BK110" s="140"/>
      <c r="BL110" s="140"/>
      <c r="BM110" s="140"/>
      <c r="BN110" s="140"/>
      <c r="BO110" s="140"/>
      <c r="BP110" s="140"/>
      <c r="BQ110" s="140"/>
      <c r="BR110" s="140"/>
      <c r="BS110" s="140"/>
      <c r="BT110" s="140"/>
      <c r="BU110" s="140"/>
      <c r="BV110" s="140"/>
      <c r="BW110" s="140"/>
      <c r="BX110" s="140"/>
      <c r="BY110" s="140"/>
      <c r="BZ110" s="140"/>
      <c r="CA110" s="140"/>
      <c r="CB110" s="140"/>
      <c r="CC110" s="140"/>
      <c r="CD110" s="140"/>
      <c r="CE110" s="140"/>
      <c r="CF110" s="140"/>
      <c r="CG110" s="140"/>
      <c r="CH110" s="140"/>
      <c r="CI110" s="140"/>
      <c r="CJ110" s="140"/>
      <c r="CK110" s="140"/>
    </row>
    <row r="111" spans="1:89" ht="12.75">
      <c r="A111" s="140"/>
      <c r="B111" s="140"/>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140"/>
      <c r="AZ111" s="140"/>
      <c r="BA111" s="140"/>
      <c r="BB111" s="140"/>
      <c r="BC111" s="140"/>
      <c r="BD111" s="140"/>
      <c r="BE111" s="140"/>
      <c r="BF111" s="140"/>
      <c r="BG111" s="140"/>
      <c r="BH111" s="140"/>
      <c r="BI111" s="140"/>
      <c r="BJ111" s="140"/>
      <c r="BK111" s="140"/>
      <c r="BL111" s="140"/>
      <c r="BM111" s="140"/>
      <c r="BN111" s="140"/>
      <c r="BO111" s="140"/>
      <c r="BP111" s="140"/>
      <c r="BQ111" s="140"/>
      <c r="BR111" s="140"/>
      <c r="BS111" s="140"/>
      <c r="BT111" s="140"/>
      <c r="BU111" s="140"/>
      <c r="BV111" s="140"/>
      <c r="BW111" s="140"/>
      <c r="BX111" s="140"/>
      <c r="BY111" s="140"/>
      <c r="BZ111" s="140"/>
      <c r="CA111" s="140"/>
      <c r="CB111" s="140"/>
      <c r="CC111" s="140"/>
      <c r="CD111" s="140"/>
      <c r="CE111" s="140"/>
      <c r="CF111" s="140"/>
      <c r="CG111" s="140"/>
      <c r="CH111" s="140"/>
      <c r="CI111" s="140"/>
      <c r="CJ111" s="140"/>
      <c r="CK111" s="140"/>
    </row>
    <row r="112" spans="1:89" ht="12.75">
      <c r="A112" s="140"/>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c r="AY112" s="140"/>
      <c r="AZ112" s="140"/>
      <c r="BA112" s="140"/>
      <c r="BB112" s="140"/>
      <c r="BC112" s="140"/>
      <c r="BD112" s="140"/>
      <c r="BE112" s="140"/>
      <c r="BF112" s="140"/>
      <c r="BG112" s="140"/>
      <c r="BH112" s="140"/>
      <c r="BI112" s="140"/>
      <c r="BJ112" s="140"/>
      <c r="BK112" s="140"/>
      <c r="BL112" s="140"/>
      <c r="BM112" s="140"/>
      <c r="BN112" s="140"/>
      <c r="BO112" s="140"/>
      <c r="BP112" s="140"/>
      <c r="BQ112" s="140"/>
      <c r="BR112" s="140"/>
      <c r="BS112" s="140"/>
      <c r="BT112" s="140"/>
      <c r="BU112" s="140"/>
      <c r="BV112" s="140"/>
      <c r="BW112" s="140"/>
      <c r="BX112" s="140"/>
      <c r="BY112" s="140"/>
      <c r="BZ112" s="140"/>
      <c r="CA112" s="140"/>
      <c r="CB112" s="140"/>
      <c r="CC112" s="140"/>
      <c r="CD112" s="140"/>
      <c r="CE112" s="140"/>
      <c r="CF112" s="140"/>
      <c r="CG112" s="140"/>
      <c r="CH112" s="140"/>
      <c r="CI112" s="140"/>
      <c r="CJ112" s="140"/>
      <c r="CK112" s="140"/>
    </row>
    <row r="113" spans="1:89" ht="12.75">
      <c r="A113" s="140"/>
      <c r="B113" s="140"/>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0"/>
      <c r="AY113" s="140"/>
      <c r="AZ113" s="140"/>
      <c r="BA113" s="140"/>
      <c r="BB113" s="140"/>
      <c r="BC113" s="140"/>
      <c r="BD113" s="140"/>
      <c r="BE113" s="140"/>
      <c r="BF113" s="140"/>
      <c r="BG113" s="140"/>
      <c r="BH113" s="140"/>
      <c r="BI113" s="140"/>
      <c r="BJ113" s="140"/>
      <c r="BK113" s="140"/>
      <c r="BL113" s="140"/>
      <c r="BM113" s="140"/>
      <c r="BN113" s="140"/>
      <c r="BO113" s="140"/>
      <c r="BP113" s="140"/>
      <c r="BQ113" s="140"/>
      <c r="BR113" s="140"/>
      <c r="BS113" s="140"/>
      <c r="BT113" s="140"/>
      <c r="BU113" s="140"/>
      <c r="BV113" s="140"/>
      <c r="BW113" s="140"/>
      <c r="BX113" s="140"/>
      <c r="BY113" s="140"/>
      <c r="BZ113" s="140"/>
      <c r="CA113" s="140"/>
      <c r="CB113" s="140"/>
      <c r="CC113" s="140"/>
      <c r="CD113" s="140"/>
      <c r="CE113" s="140"/>
      <c r="CF113" s="140"/>
      <c r="CG113" s="140"/>
      <c r="CH113" s="140"/>
      <c r="CI113" s="140"/>
      <c r="CJ113" s="140"/>
      <c r="CK113" s="140"/>
    </row>
    <row r="114" spans="1:89" ht="12.75">
      <c r="A114" s="140"/>
      <c r="B114" s="140"/>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0"/>
      <c r="AY114" s="140"/>
      <c r="AZ114" s="140"/>
      <c r="BA114" s="140"/>
      <c r="BB114" s="140"/>
      <c r="BC114" s="140"/>
      <c r="BD114" s="140"/>
      <c r="BE114" s="140"/>
      <c r="BF114" s="140"/>
      <c r="BG114" s="140"/>
      <c r="BH114" s="140"/>
      <c r="BI114" s="140"/>
      <c r="BJ114" s="140"/>
      <c r="BK114" s="140"/>
      <c r="BL114" s="140"/>
      <c r="BM114" s="140"/>
      <c r="BN114" s="140"/>
      <c r="BO114" s="140"/>
      <c r="BP114" s="140"/>
      <c r="BQ114" s="140"/>
      <c r="BR114" s="140"/>
      <c r="BS114" s="140"/>
      <c r="BT114" s="140"/>
      <c r="BU114" s="140"/>
      <c r="BV114" s="140"/>
      <c r="BW114" s="140"/>
      <c r="BX114" s="140"/>
      <c r="BY114" s="140"/>
      <c r="BZ114" s="140"/>
      <c r="CA114" s="140"/>
      <c r="CB114" s="140"/>
      <c r="CC114" s="140"/>
      <c r="CD114" s="140"/>
      <c r="CE114" s="140"/>
      <c r="CF114" s="140"/>
      <c r="CG114" s="140"/>
      <c r="CH114" s="140"/>
      <c r="CI114" s="140"/>
      <c r="CJ114" s="140"/>
      <c r="CK114" s="140"/>
    </row>
    <row r="115" spans="1:89" ht="12.75">
      <c r="A115" s="140"/>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140"/>
      <c r="BC115" s="140"/>
      <c r="BD115" s="140"/>
      <c r="BE115" s="140"/>
      <c r="BF115" s="140"/>
      <c r="BG115" s="140"/>
      <c r="BH115" s="140"/>
      <c r="BI115" s="140"/>
      <c r="BJ115" s="140"/>
      <c r="BK115" s="140"/>
      <c r="BL115" s="140"/>
      <c r="BM115" s="140"/>
      <c r="BN115" s="140"/>
      <c r="BO115" s="140"/>
      <c r="BP115" s="140"/>
      <c r="BQ115" s="140"/>
      <c r="BR115" s="140"/>
      <c r="BS115" s="140"/>
      <c r="BT115" s="140"/>
      <c r="BU115" s="140"/>
      <c r="BV115" s="140"/>
      <c r="BW115" s="140"/>
      <c r="BX115" s="140"/>
      <c r="BY115" s="140"/>
      <c r="BZ115" s="140"/>
      <c r="CA115" s="140"/>
      <c r="CB115" s="140"/>
      <c r="CC115" s="140"/>
      <c r="CD115" s="140"/>
      <c r="CE115" s="140"/>
      <c r="CF115" s="140"/>
      <c r="CG115" s="140"/>
      <c r="CH115" s="140"/>
      <c r="CI115" s="140"/>
      <c r="CJ115" s="140"/>
      <c r="CK115" s="140"/>
    </row>
    <row r="116" spans="1:89" ht="12.75">
      <c r="A116" s="140"/>
      <c r="B116" s="140"/>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40"/>
      <c r="AR116" s="140"/>
      <c r="AS116" s="140"/>
      <c r="AT116" s="140"/>
      <c r="AU116" s="140"/>
      <c r="AV116" s="140"/>
      <c r="AW116" s="140"/>
      <c r="AX116" s="140"/>
      <c r="AY116" s="140"/>
      <c r="AZ116" s="140"/>
      <c r="BA116" s="140"/>
      <c r="BB116" s="140"/>
      <c r="BC116" s="140"/>
      <c r="BD116" s="140"/>
      <c r="BE116" s="140"/>
      <c r="BF116" s="140"/>
      <c r="BG116" s="140"/>
      <c r="BH116" s="140"/>
      <c r="BI116" s="140"/>
      <c r="BJ116" s="140"/>
      <c r="BK116" s="140"/>
      <c r="BL116" s="140"/>
      <c r="BM116" s="140"/>
      <c r="BN116" s="140"/>
      <c r="BO116" s="140"/>
      <c r="BP116" s="140"/>
      <c r="BQ116" s="140"/>
      <c r="BR116" s="140"/>
      <c r="BS116" s="140"/>
      <c r="BT116" s="140"/>
      <c r="BU116" s="140"/>
      <c r="BV116" s="140"/>
      <c r="BW116" s="140"/>
      <c r="BX116" s="140"/>
      <c r="BY116" s="140"/>
      <c r="BZ116" s="140"/>
      <c r="CA116" s="140"/>
      <c r="CB116" s="140"/>
      <c r="CC116" s="140"/>
      <c r="CD116" s="140"/>
      <c r="CE116" s="140"/>
      <c r="CF116" s="140"/>
      <c r="CG116" s="140"/>
      <c r="CH116" s="140"/>
      <c r="CI116" s="140"/>
      <c r="CJ116" s="140"/>
      <c r="CK116" s="140"/>
    </row>
    <row r="117" spans="1:89" ht="12.75">
      <c r="A117" s="140"/>
      <c r="B117" s="140"/>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0"/>
      <c r="AU117" s="140"/>
      <c r="AV117" s="140"/>
      <c r="AW117" s="140"/>
      <c r="AX117" s="140"/>
      <c r="AY117" s="140"/>
      <c r="AZ117" s="140"/>
      <c r="BA117" s="140"/>
      <c r="BB117" s="140"/>
      <c r="BC117" s="140"/>
      <c r="BD117" s="140"/>
      <c r="BE117" s="140"/>
      <c r="BF117" s="140"/>
      <c r="BG117" s="140"/>
      <c r="BH117" s="140"/>
      <c r="BI117" s="140"/>
      <c r="BJ117" s="140"/>
      <c r="BK117" s="140"/>
      <c r="BL117" s="140"/>
      <c r="BM117" s="140"/>
      <c r="BN117" s="140"/>
      <c r="BO117" s="140"/>
      <c r="BP117" s="140"/>
      <c r="BQ117" s="140"/>
      <c r="BR117" s="140"/>
      <c r="BS117" s="140"/>
      <c r="BT117" s="140"/>
      <c r="BU117" s="140"/>
      <c r="BV117" s="140"/>
      <c r="BW117" s="140"/>
      <c r="BX117" s="140"/>
      <c r="BY117" s="140"/>
      <c r="BZ117" s="140"/>
      <c r="CA117" s="140"/>
      <c r="CB117" s="140"/>
      <c r="CC117" s="140"/>
      <c r="CD117" s="140"/>
      <c r="CE117" s="140"/>
      <c r="CF117" s="140"/>
      <c r="CG117" s="140"/>
      <c r="CH117" s="140"/>
      <c r="CI117" s="140"/>
      <c r="CJ117" s="140"/>
      <c r="CK117" s="140"/>
    </row>
    <row r="118" spans="1:89" ht="12.75">
      <c r="A118" s="140"/>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140"/>
      <c r="BA118" s="140"/>
      <c r="BB118" s="140"/>
      <c r="BC118" s="140"/>
      <c r="BD118" s="140"/>
      <c r="BE118" s="140"/>
      <c r="BF118" s="140"/>
      <c r="BG118" s="140"/>
      <c r="BH118" s="140"/>
      <c r="BI118" s="140"/>
      <c r="BJ118" s="140"/>
      <c r="BK118" s="140"/>
      <c r="BL118" s="140"/>
      <c r="BM118" s="140"/>
      <c r="BN118" s="140"/>
      <c r="BO118" s="140"/>
      <c r="BP118" s="140"/>
      <c r="BQ118" s="140"/>
      <c r="BR118" s="140"/>
      <c r="BS118" s="140"/>
      <c r="BT118" s="140"/>
      <c r="BU118" s="140"/>
      <c r="BV118" s="140"/>
      <c r="BW118" s="140"/>
      <c r="BX118" s="140"/>
      <c r="BY118" s="140"/>
      <c r="BZ118" s="140"/>
      <c r="CA118" s="140"/>
      <c r="CB118" s="140"/>
      <c r="CC118" s="140"/>
      <c r="CD118" s="140"/>
      <c r="CE118" s="140"/>
      <c r="CF118" s="140"/>
      <c r="CG118" s="140"/>
      <c r="CH118" s="140"/>
      <c r="CI118" s="140"/>
      <c r="CJ118" s="140"/>
      <c r="CK118" s="140"/>
    </row>
    <row r="119" spans="1:89" ht="12.75">
      <c r="A119" s="140"/>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140"/>
      <c r="BA119" s="140"/>
      <c r="BB119" s="140"/>
      <c r="BC119" s="140"/>
      <c r="BD119" s="140"/>
      <c r="BE119" s="140"/>
      <c r="BF119" s="140"/>
      <c r="BG119" s="140"/>
      <c r="BH119" s="140"/>
      <c r="BI119" s="140"/>
      <c r="BJ119" s="140"/>
      <c r="BK119" s="140"/>
      <c r="BL119" s="140"/>
      <c r="BM119" s="140"/>
      <c r="BN119" s="140"/>
      <c r="BO119" s="140"/>
      <c r="BP119" s="140"/>
      <c r="BQ119" s="140"/>
      <c r="BR119" s="140"/>
      <c r="BS119" s="140"/>
      <c r="BT119" s="140"/>
      <c r="BU119" s="140"/>
      <c r="BV119" s="140"/>
      <c r="BW119" s="140"/>
      <c r="BX119" s="140"/>
      <c r="BY119" s="140"/>
      <c r="BZ119" s="140"/>
      <c r="CA119" s="140"/>
      <c r="CB119" s="140"/>
      <c r="CC119" s="140"/>
      <c r="CD119" s="140"/>
      <c r="CE119" s="140"/>
      <c r="CF119" s="140"/>
      <c r="CG119" s="140"/>
      <c r="CH119" s="140"/>
      <c r="CI119" s="140"/>
      <c r="CJ119" s="140"/>
      <c r="CK119" s="140"/>
    </row>
    <row r="120" spans="1:89" ht="12.75">
      <c r="A120" s="140"/>
      <c r="B120" s="140"/>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c r="AQ120" s="140"/>
      <c r="AR120" s="140"/>
      <c r="AS120" s="140"/>
      <c r="AT120" s="140"/>
      <c r="AU120" s="140"/>
      <c r="AV120" s="140"/>
      <c r="AW120" s="140"/>
      <c r="AX120" s="140"/>
      <c r="AY120" s="140"/>
      <c r="AZ120" s="140"/>
      <c r="BA120" s="140"/>
      <c r="BB120" s="140"/>
      <c r="BC120" s="140"/>
      <c r="BD120" s="140"/>
      <c r="BE120" s="140"/>
      <c r="BF120" s="140"/>
      <c r="BG120" s="140"/>
      <c r="BH120" s="140"/>
      <c r="BI120" s="140"/>
      <c r="BJ120" s="140"/>
      <c r="BK120" s="140"/>
      <c r="BL120" s="140"/>
      <c r="BM120" s="140"/>
      <c r="BN120" s="140"/>
      <c r="BO120" s="140"/>
      <c r="BP120" s="140"/>
      <c r="BQ120" s="140"/>
      <c r="BR120" s="140"/>
      <c r="BS120" s="140"/>
      <c r="BT120" s="140"/>
      <c r="BU120" s="140"/>
      <c r="BV120" s="140"/>
      <c r="BW120" s="140"/>
      <c r="BX120" s="140"/>
      <c r="BY120" s="140"/>
      <c r="BZ120" s="140"/>
      <c r="CA120" s="140"/>
      <c r="CB120" s="140"/>
      <c r="CC120" s="140"/>
      <c r="CD120" s="140"/>
      <c r="CE120" s="140"/>
      <c r="CF120" s="140"/>
      <c r="CG120" s="140"/>
      <c r="CH120" s="140"/>
      <c r="CI120" s="140"/>
      <c r="CJ120" s="140"/>
      <c r="CK120" s="140"/>
    </row>
    <row r="121" spans="1:89" ht="12.75">
      <c r="A121" s="140"/>
      <c r="B121" s="140"/>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K121" s="140"/>
      <c r="AL121" s="140"/>
      <c r="AM121" s="140"/>
      <c r="AN121" s="140"/>
      <c r="AO121" s="140"/>
      <c r="AP121" s="140"/>
      <c r="AQ121" s="140"/>
      <c r="AR121" s="140"/>
      <c r="AS121" s="140"/>
      <c r="AT121" s="140"/>
      <c r="AU121" s="140"/>
      <c r="AV121" s="140"/>
      <c r="AW121" s="140"/>
      <c r="AX121" s="140"/>
      <c r="AY121" s="140"/>
      <c r="AZ121" s="140"/>
      <c r="BA121" s="140"/>
      <c r="BB121" s="140"/>
      <c r="BC121" s="140"/>
      <c r="BD121" s="140"/>
      <c r="BE121" s="140"/>
      <c r="BF121" s="140"/>
      <c r="BG121" s="140"/>
      <c r="BH121" s="140"/>
      <c r="BI121" s="140"/>
      <c r="BJ121" s="140"/>
      <c r="BK121" s="140"/>
      <c r="BL121" s="140"/>
      <c r="BM121" s="140"/>
      <c r="BN121" s="140"/>
      <c r="BO121" s="140"/>
      <c r="BP121" s="140"/>
      <c r="BQ121" s="140"/>
      <c r="BR121" s="140"/>
      <c r="BS121" s="140"/>
      <c r="BT121" s="140"/>
      <c r="BU121" s="140"/>
      <c r="BV121" s="140"/>
      <c r="BW121" s="140"/>
      <c r="BX121" s="140"/>
      <c r="BY121" s="140"/>
      <c r="BZ121" s="140"/>
      <c r="CA121" s="140"/>
      <c r="CB121" s="140"/>
      <c r="CC121" s="140"/>
      <c r="CD121" s="140"/>
      <c r="CE121" s="140"/>
      <c r="CF121" s="140"/>
      <c r="CG121" s="140"/>
      <c r="CH121" s="140"/>
      <c r="CI121" s="140"/>
      <c r="CJ121" s="140"/>
      <c r="CK121" s="140"/>
    </row>
    <row r="122" spans="1:89" ht="12.75">
      <c r="A122" s="140"/>
      <c r="B122" s="140"/>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40"/>
      <c r="AT122" s="140"/>
      <c r="AU122" s="140"/>
      <c r="AV122" s="140"/>
      <c r="AW122" s="140"/>
      <c r="AX122" s="140"/>
      <c r="AY122" s="140"/>
      <c r="AZ122" s="140"/>
      <c r="BA122" s="140"/>
      <c r="BB122" s="140"/>
      <c r="BC122" s="140"/>
      <c r="BD122" s="140"/>
      <c r="BE122" s="140"/>
      <c r="BF122" s="140"/>
      <c r="BG122" s="140"/>
      <c r="BH122" s="140"/>
      <c r="BI122" s="140"/>
      <c r="BJ122" s="140"/>
      <c r="BK122" s="140"/>
      <c r="BL122" s="140"/>
      <c r="BM122" s="140"/>
      <c r="BN122" s="140"/>
      <c r="BO122" s="140"/>
      <c r="BP122" s="140"/>
      <c r="BQ122" s="140"/>
      <c r="BR122" s="140"/>
      <c r="BS122" s="140"/>
      <c r="BT122" s="140"/>
      <c r="BU122" s="140"/>
      <c r="BV122" s="140"/>
      <c r="BW122" s="140"/>
      <c r="BX122" s="140"/>
      <c r="BY122" s="140"/>
      <c r="BZ122" s="140"/>
      <c r="CA122" s="140"/>
      <c r="CB122" s="140"/>
      <c r="CC122" s="140"/>
      <c r="CD122" s="140"/>
      <c r="CE122" s="140"/>
      <c r="CF122" s="140"/>
      <c r="CG122" s="140"/>
      <c r="CH122" s="140"/>
      <c r="CI122" s="140"/>
      <c r="CJ122" s="140"/>
      <c r="CK122" s="140"/>
    </row>
    <row r="123" spans="1:89" ht="12.75">
      <c r="A123" s="140"/>
      <c r="B123" s="14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c r="AY123" s="140"/>
      <c r="AZ123" s="140"/>
      <c r="BA123" s="140"/>
      <c r="BB123" s="140"/>
      <c r="BC123" s="140"/>
      <c r="BD123" s="140"/>
      <c r="BE123" s="140"/>
      <c r="BF123" s="140"/>
      <c r="BG123" s="140"/>
      <c r="BH123" s="140"/>
      <c r="BI123" s="140"/>
      <c r="BJ123" s="140"/>
      <c r="BK123" s="140"/>
      <c r="BL123" s="140"/>
      <c r="BM123" s="140"/>
      <c r="BN123" s="140"/>
      <c r="BO123" s="140"/>
      <c r="BP123" s="140"/>
      <c r="BQ123" s="140"/>
      <c r="BR123" s="140"/>
      <c r="BS123" s="140"/>
      <c r="BT123" s="140"/>
      <c r="BU123" s="140"/>
      <c r="BV123" s="140"/>
      <c r="BW123" s="140"/>
      <c r="BX123" s="140"/>
      <c r="BY123" s="140"/>
      <c r="BZ123" s="140"/>
      <c r="CA123" s="140"/>
      <c r="CB123" s="140"/>
      <c r="CC123" s="140"/>
      <c r="CD123" s="140"/>
      <c r="CE123" s="140"/>
      <c r="CF123" s="140"/>
      <c r="CG123" s="140"/>
      <c r="CH123" s="140"/>
      <c r="CI123" s="140"/>
      <c r="CJ123" s="140"/>
      <c r="CK123" s="140"/>
    </row>
    <row r="124" spans="1:89" ht="12.75">
      <c r="A124" s="140"/>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0"/>
      <c r="AU124" s="140"/>
      <c r="AV124" s="140"/>
      <c r="AW124" s="140"/>
      <c r="AX124" s="140"/>
      <c r="AY124" s="140"/>
      <c r="AZ124" s="140"/>
      <c r="BA124" s="140"/>
      <c r="BB124" s="140"/>
      <c r="BC124" s="140"/>
      <c r="BD124" s="140"/>
      <c r="BE124" s="140"/>
      <c r="BF124" s="140"/>
      <c r="BG124" s="140"/>
      <c r="BH124" s="140"/>
      <c r="BI124" s="140"/>
      <c r="BJ124" s="140"/>
      <c r="BK124" s="140"/>
      <c r="BL124" s="140"/>
      <c r="BM124" s="140"/>
      <c r="BN124" s="140"/>
      <c r="BO124" s="140"/>
      <c r="BP124" s="140"/>
      <c r="BQ124" s="140"/>
      <c r="BR124" s="140"/>
      <c r="BS124" s="140"/>
      <c r="BT124" s="140"/>
      <c r="BU124" s="140"/>
      <c r="BV124" s="140"/>
      <c r="BW124" s="140"/>
      <c r="BX124" s="140"/>
      <c r="BY124" s="140"/>
      <c r="BZ124" s="140"/>
      <c r="CA124" s="140"/>
      <c r="CB124" s="140"/>
      <c r="CC124" s="140"/>
      <c r="CD124" s="140"/>
      <c r="CE124" s="140"/>
      <c r="CF124" s="140"/>
      <c r="CG124" s="140"/>
      <c r="CH124" s="140"/>
      <c r="CI124" s="140"/>
      <c r="CJ124" s="140"/>
      <c r="CK124" s="140"/>
    </row>
    <row r="125" spans="1:89" ht="12.75">
      <c r="A125" s="140"/>
      <c r="B125" s="140"/>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c r="AL125" s="140"/>
      <c r="AM125" s="140"/>
      <c r="AN125" s="140"/>
      <c r="AO125" s="140"/>
      <c r="AP125" s="140"/>
      <c r="AQ125" s="140"/>
      <c r="AR125" s="140"/>
      <c r="AS125" s="140"/>
      <c r="AT125" s="140"/>
      <c r="AU125" s="140"/>
      <c r="AV125" s="140"/>
      <c r="AW125" s="140"/>
      <c r="AX125" s="140"/>
      <c r="AY125" s="140"/>
      <c r="AZ125" s="140"/>
      <c r="BA125" s="140"/>
      <c r="BB125" s="140"/>
      <c r="BC125" s="140"/>
      <c r="BD125" s="140"/>
      <c r="BE125" s="140"/>
      <c r="BF125" s="140"/>
      <c r="BG125" s="140"/>
      <c r="BH125" s="140"/>
      <c r="BI125" s="140"/>
      <c r="BJ125" s="140"/>
      <c r="BK125" s="140"/>
      <c r="BL125" s="140"/>
      <c r="BM125" s="140"/>
      <c r="BN125" s="140"/>
      <c r="BO125" s="140"/>
      <c r="BP125" s="140"/>
      <c r="BQ125" s="140"/>
      <c r="BR125" s="140"/>
      <c r="BS125" s="140"/>
      <c r="BT125" s="140"/>
      <c r="BU125" s="140"/>
      <c r="BV125" s="140"/>
      <c r="BW125" s="140"/>
      <c r="BX125" s="140"/>
      <c r="BY125" s="140"/>
      <c r="BZ125" s="140"/>
      <c r="CA125" s="140"/>
      <c r="CB125" s="140"/>
      <c r="CC125" s="140"/>
      <c r="CD125" s="140"/>
      <c r="CE125" s="140"/>
      <c r="CF125" s="140"/>
      <c r="CG125" s="140"/>
      <c r="CH125" s="140"/>
      <c r="CI125" s="140"/>
      <c r="CJ125" s="140"/>
      <c r="CK125" s="140"/>
    </row>
    <row r="126" spans="1:89" ht="12.75">
      <c r="A126" s="140"/>
      <c r="B126" s="140"/>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0"/>
      <c r="AL126" s="140"/>
      <c r="AM126" s="140"/>
      <c r="AN126" s="140"/>
      <c r="AO126" s="140"/>
      <c r="AP126" s="140"/>
      <c r="AQ126" s="140"/>
      <c r="AR126" s="140"/>
      <c r="AS126" s="140"/>
      <c r="AT126" s="140"/>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0"/>
      <c r="CE126" s="140"/>
      <c r="CF126" s="140"/>
      <c r="CG126" s="140"/>
      <c r="CH126" s="140"/>
      <c r="CI126" s="140"/>
      <c r="CJ126" s="140"/>
      <c r="CK126" s="140"/>
    </row>
    <row r="127" spans="1:89" ht="12.75">
      <c r="A127" s="140"/>
      <c r="B127" s="140"/>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40"/>
      <c r="AM127" s="140"/>
      <c r="AN127" s="140"/>
      <c r="AO127" s="140"/>
      <c r="AP127" s="140"/>
      <c r="AQ127" s="140"/>
      <c r="AR127" s="140"/>
      <c r="AS127" s="140"/>
      <c r="AT127" s="140"/>
      <c r="AU127" s="140"/>
      <c r="AV127" s="140"/>
      <c r="AW127" s="140"/>
      <c r="AX127" s="140"/>
      <c r="AY127" s="140"/>
      <c r="AZ127" s="140"/>
      <c r="BA127" s="140"/>
      <c r="BB127" s="140"/>
      <c r="BC127" s="140"/>
      <c r="BD127" s="140"/>
      <c r="BE127" s="140"/>
      <c r="BF127" s="140"/>
      <c r="BG127" s="140"/>
      <c r="BH127" s="140"/>
      <c r="BI127" s="140"/>
      <c r="BJ127" s="140"/>
      <c r="BK127" s="140"/>
      <c r="BL127" s="140"/>
      <c r="BM127" s="140"/>
      <c r="BN127" s="140"/>
      <c r="BO127" s="140"/>
      <c r="BP127" s="140"/>
      <c r="BQ127" s="140"/>
      <c r="BR127" s="140"/>
      <c r="BS127" s="140"/>
      <c r="BT127" s="140"/>
      <c r="BU127" s="140"/>
      <c r="BV127" s="140"/>
      <c r="BW127" s="140"/>
      <c r="BX127" s="140"/>
      <c r="BY127" s="140"/>
      <c r="BZ127" s="140"/>
      <c r="CA127" s="140"/>
      <c r="CB127" s="140"/>
      <c r="CC127" s="140"/>
      <c r="CD127" s="140"/>
      <c r="CE127" s="140"/>
      <c r="CF127" s="140"/>
      <c r="CG127" s="140"/>
      <c r="CH127" s="140"/>
      <c r="CI127" s="140"/>
      <c r="CJ127" s="140"/>
      <c r="CK127" s="140"/>
    </row>
    <row r="128" spans="1:89" ht="12.75">
      <c r="A128" s="140"/>
      <c r="B128" s="140"/>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40"/>
      <c r="AM128" s="140"/>
      <c r="AN128" s="140"/>
      <c r="AO128" s="140"/>
      <c r="AP128" s="140"/>
      <c r="AQ128" s="140"/>
      <c r="AR128" s="140"/>
      <c r="AS128" s="140"/>
      <c r="AT128" s="140"/>
      <c r="AU128" s="140"/>
      <c r="AV128" s="140"/>
      <c r="AW128" s="140"/>
      <c r="AX128" s="140"/>
      <c r="AY128" s="140"/>
      <c r="AZ128" s="140"/>
      <c r="BA128" s="140"/>
      <c r="BB128" s="140"/>
      <c r="BC128" s="140"/>
      <c r="BD128" s="140"/>
      <c r="BE128" s="140"/>
      <c r="BF128" s="140"/>
      <c r="BG128" s="140"/>
      <c r="BH128" s="140"/>
      <c r="BI128" s="140"/>
      <c r="BJ128" s="140"/>
      <c r="BK128" s="140"/>
      <c r="BL128" s="140"/>
      <c r="BM128" s="140"/>
      <c r="BN128" s="140"/>
      <c r="BO128" s="140"/>
      <c r="BP128" s="140"/>
      <c r="BQ128" s="140"/>
      <c r="BR128" s="140"/>
      <c r="BS128" s="140"/>
      <c r="BT128" s="140"/>
      <c r="BU128" s="140"/>
      <c r="BV128" s="140"/>
      <c r="BW128" s="140"/>
      <c r="BX128" s="140"/>
      <c r="BY128" s="140"/>
      <c r="BZ128" s="140"/>
      <c r="CA128" s="140"/>
      <c r="CB128" s="140"/>
      <c r="CC128" s="140"/>
      <c r="CD128" s="140"/>
      <c r="CE128" s="140"/>
      <c r="CF128" s="140"/>
      <c r="CG128" s="140"/>
      <c r="CH128" s="140"/>
      <c r="CI128" s="140"/>
      <c r="CJ128" s="140"/>
      <c r="CK128" s="140"/>
    </row>
    <row r="129" spans="1:89" ht="12.75">
      <c r="A129" s="140"/>
      <c r="B129" s="140"/>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K129" s="140"/>
      <c r="AL129" s="140"/>
      <c r="AM129" s="140"/>
      <c r="AN129" s="140"/>
      <c r="AO129" s="140"/>
      <c r="AP129" s="140"/>
      <c r="AQ129" s="140"/>
      <c r="AR129" s="140"/>
      <c r="AS129" s="140"/>
      <c r="AT129" s="140"/>
      <c r="AU129" s="140"/>
      <c r="AV129" s="140"/>
      <c r="AW129" s="140"/>
      <c r="AX129" s="140"/>
      <c r="AY129" s="140"/>
      <c r="AZ129" s="140"/>
      <c r="BA129" s="140"/>
      <c r="BB129" s="140"/>
      <c r="BC129" s="140"/>
      <c r="BD129" s="140"/>
      <c r="BE129" s="140"/>
      <c r="BF129" s="140"/>
      <c r="BG129" s="140"/>
      <c r="BH129" s="140"/>
      <c r="BI129" s="140"/>
      <c r="BJ129" s="140"/>
      <c r="BK129" s="140"/>
      <c r="BL129" s="140"/>
      <c r="BM129" s="140"/>
      <c r="BN129" s="140"/>
      <c r="BO129" s="140"/>
      <c r="BP129" s="140"/>
      <c r="BQ129" s="140"/>
      <c r="BR129" s="140"/>
      <c r="BS129" s="140"/>
      <c r="BT129" s="140"/>
      <c r="BU129" s="140"/>
      <c r="BV129" s="140"/>
      <c r="BW129" s="140"/>
      <c r="BX129" s="140"/>
      <c r="BY129" s="140"/>
      <c r="BZ129" s="140"/>
      <c r="CA129" s="140"/>
      <c r="CB129" s="140"/>
      <c r="CC129" s="140"/>
      <c r="CD129" s="140"/>
      <c r="CE129" s="140"/>
      <c r="CF129" s="140"/>
      <c r="CG129" s="140"/>
      <c r="CH129" s="140"/>
      <c r="CI129" s="140"/>
      <c r="CJ129" s="140"/>
      <c r="CK129" s="140"/>
    </row>
    <row r="130" spans="1:89" ht="12.75">
      <c r="A130" s="140"/>
      <c r="B130" s="140"/>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40"/>
      <c r="AM130" s="140"/>
      <c r="AN130" s="140"/>
      <c r="AO130" s="140"/>
      <c r="AP130" s="140"/>
      <c r="AQ130" s="140"/>
      <c r="AR130" s="140"/>
      <c r="AS130" s="140"/>
      <c r="AT130" s="140"/>
      <c r="AU130" s="140"/>
      <c r="AV130" s="140"/>
      <c r="AW130" s="140"/>
      <c r="AX130" s="140"/>
      <c r="AY130" s="140"/>
      <c r="AZ130" s="140"/>
      <c r="BA130" s="140"/>
      <c r="BB130" s="140"/>
      <c r="BC130" s="140"/>
      <c r="BD130" s="140"/>
      <c r="BE130" s="140"/>
      <c r="BF130" s="140"/>
      <c r="BG130" s="140"/>
      <c r="BH130" s="140"/>
      <c r="BI130" s="140"/>
      <c r="BJ130" s="140"/>
      <c r="BK130" s="140"/>
      <c r="BL130" s="140"/>
      <c r="BM130" s="140"/>
      <c r="BN130" s="140"/>
      <c r="BO130" s="140"/>
      <c r="BP130" s="140"/>
      <c r="BQ130" s="140"/>
      <c r="BR130" s="140"/>
      <c r="BS130" s="140"/>
      <c r="BT130" s="140"/>
      <c r="BU130" s="140"/>
      <c r="BV130" s="140"/>
      <c r="BW130" s="140"/>
      <c r="BX130" s="140"/>
      <c r="BY130" s="140"/>
      <c r="BZ130" s="140"/>
      <c r="CA130" s="140"/>
      <c r="CB130" s="140"/>
      <c r="CC130" s="140"/>
      <c r="CD130" s="140"/>
      <c r="CE130" s="140"/>
      <c r="CF130" s="140"/>
      <c r="CG130" s="140"/>
      <c r="CH130" s="140"/>
      <c r="CI130" s="140"/>
      <c r="CJ130" s="140"/>
      <c r="CK130" s="140"/>
    </row>
    <row r="131" spans="1:89" ht="12.75">
      <c r="A131" s="140"/>
      <c r="B131" s="140"/>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c r="AW131" s="140"/>
      <c r="AX131" s="140"/>
      <c r="AY131" s="140"/>
      <c r="AZ131" s="140"/>
      <c r="BA131" s="140"/>
      <c r="BB131" s="140"/>
      <c r="BC131" s="140"/>
      <c r="BD131" s="140"/>
      <c r="BE131" s="140"/>
      <c r="BF131" s="140"/>
      <c r="BG131" s="140"/>
      <c r="BH131" s="140"/>
      <c r="BI131" s="140"/>
      <c r="BJ131" s="140"/>
      <c r="BK131" s="140"/>
      <c r="BL131" s="140"/>
      <c r="BM131" s="140"/>
      <c r="BN131" s="140"/>
      <c r="BO131" s="140"/>
      <c r="BP131" s="140"/>
      <c r="BQ131" s="140"/>
      <c r="BR131" s="140"/>
      <c r="BS131" s="140"/>
      <c r="BT131" s="140"/>
      <c r="BU131" s="140"/>
      <c r="BV131" s="140"/>
      <c r="BW131" s="140"/>
      <c r="BX131" s="140"/>
      <c r="BY131" s="140"/>
      <c r="BZ131" s="140"/>
      <c r="CA131" s="140"/>
      <c r="CB131" s="140"/>
      <c r="CC131" s="140"/>
      <c r="CD131" s="140"/>
      <c r="CE131" s="140"/>
      <c r="CF131" s="140"/>
      <c r="CG131" s="140"/>
      <c r="CH131" s="140"/>
      <c r="CI131" s="140"/>
      <c r="CJ131" s="140"/>
      <c r="CK131" s="140"/>
    </row>
    <row r="132" spans="1:89" ht="12.75">
      <c r="A132" s="140"/>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0"/>
      <c r="BC132" s="140"/>
      <c r="BD132" s="140"/>
      <c r="BE132" s="140"/>
      <c r="BF132" s="140"/>
      <c r="BG132" s="140"/>
      <c r="BH132" s="140"/>
      <c r="BI132" s="140"/>
      <c r="BJ132" s="140"/>
      <c r="BK132" s="140"/>
      <c r="BL132" s="140"/>
      <c r="BM132" s="140"/>
      <c r="BN132" s="140"/>
      <c r="BO132" s="140"/>
      <c r="BP132" s="140"/>
      <c r="BQ132" s="140"/>
      <c r="BR132" s="140"/>
      <c r="BS132" s="140"/>
      <c r="BT132" s="140"/>
      <c r="BU132" s="140"/>
      <c r="BV132" s="140"/>
      <c r="BW132" s="140"/>
      <c r="BX132" s="140"/>
      <c r="BY132" s="140"/>
      <c r="BZ132" s="140"/>
      <c r="CA132" s="140"/>
      <c r="CB132" s="140"/>
      <c r="CC132" s="140"/>
      <c r="CD132" s="140"/>
      <c r="CE132" s="140"/>
      <c r="CF132" s="140"/>
      <c r="CG132" s="140"/>
      <c r="CH132" s="140"/>
      <c r="CI132" s="140"/>
      <c r="CJ132" s="140"/>
      <c r="CK132" s="140"/>
    </row>
    <row r="133" spans="1:89" ht="12.75">
      <c r="A133" s="140"/>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c r="AN133" s="140"/>
      <c r="AO133" s="140"/>
      <c r="AP133" s="140"/>
      <c r="AQ133" s="140"/>
      <c r="AR133" s="140"/>
      <c r="AS133" s="140"/>
      <c r="AT133" s="140"/>
      <c r="AU133" s="140"/>
      <c r="AV133" s="140"/>
      <c r="AW133" s="140"/>
      <c r="AX133" s="140"/>
      <c r="AY133" s="140"/>
      <c r="AZ133" s="140"/>
      <c r="BA133" s="140"/>
      <c r="BB133" s="140"/>
      <c r="BC133" s="140"/>
      <c r="BD133" s="140"/>
      <c r="BE133" s="140"/>
      <c r="BF133" s="140"/>
      <c r="BG133" s="140"/>
      <c r="BH133" s="140"/>
      <c r="BI133" s="140"/>
      <c r="BJ133" s="140"/>
      <c r="BK133" s="140"/>
      <c r="BL133" s="140"/>
      <c r="BM133" s="140"/>
      <c r="BN133" s="140"/>
      <c r="BO133" s="140"/>
      <c r="BP133" s="140"/>
      <c r="BQ133" s="140"/>
      <c r="BR133" s="140"/>
      <c r="BS133" s="140"/>
      <c r="BT133" s="140"/>
      <c r="BU133" s="140"/>
      <c r="BV133" s="140"/>
      <c r="BW133" s="140"/>
      <c r="BX133" s="140"/>
      <c r="BY133" s="140"/>
      <c r="BZ133" s="140"/>
      <c r="CA133" s="140"/>
      <c r="CB133" s="140"/>
      <c r="CC133" s="140"/>
      <c r="CD133" s="140"/>
      <c r="CE133" s="140"/>
      <c r="CF133" s="140"/>
      <c r="CG133" s="140"/>
      <c r="CH133" s="140"/>
      <c r="CI133" s="140"/>
      <c r="CJ133" s="140"/>
      <c r="CK133" s="140"/>
    </row>
    <row r="134" spans="1:89" ht="12.75">
      <c r="A134" s="140"/>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c r="AN134" s="140"/>
      <c r="AO134" s="140"/>
      <c r="AP134" s="140"/>
      <c r="AQ134" s="140"/>
      <c r="AR134" s="140"/>
      <c r="AS134" s="140"/>
      <c r="AT134" s="140"/>
      <c r="AU134" s="140"/>
      <c r="AV134" s="140"/>
      <c r="AW134" s="140"/>
      <c r="AX134" s="140"/>
      <c r="AY134" s="140"/>
      <c r="AZ134" s="140"/>
      <c r="BA134" s="140"/>
      <c r="BB134" s="140"/>
      <c r="BC134" s="140"/>
      <c r="BD134" s="140"/>
      <c r="BE134" s="140"/>
      <c r="BF134" s="140"/>
      <c r="BG134" s="140"/>
      <c r="BH134" s="140"/>
      <c r="BI134" s="140"/>
      <c r="BJ134" s="140"/>
      <c r="BK134" s="140"/>
      <c r="BL134" s="140"/>
      <c r="BM134" s="140"/>
      <c r="BN134" s="140"/>
      <c r="BO134" s="140"/>
      <c r="BP134" s="140"/>
      <c r="BQ134" s="140"/>
      <c r="BR134" s="140"/>
      <c r="BS134" s="140"/>
      <c r="BT134" s="140"/>
      <c r="BU134" s="140"/>
      <c r="BV134" s="140"/>
      <c r="BW134" s="140"/>
      <c r="BX134" s="140"/>
      <c r="BY134" s="140"/>
      <c r="BZ134" s="140"/>
      <c r="CA134" s="140"/>
      <c r="CB134" s="140"/>
      <c r="CC134" s="140"/>
      <c r="CD134" s="140"/>
      <c r="CE134" s="140"/>
      <c r="CF134" s="140"/>
      <c r="CG134" s="140"/>
      <c r="CH134" s="140"/>
      <c r="CI134" s="140"/>
      <c r="CJ134" s="140"/>
      <c r="CK134" s="140"/>
    </row>
    <row r="135" spans="1:89" ht="12.75">
      <c r="A135" s="140"/>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40"/>
      <c r="AY135" s="140"/>
      <c r="AZ135" s="140"/>
      <c r="BA135" s="140"/>
      <c r="BB135" s="140"/>
      <c r="BC135" s="140"/>
      <c r="BD135" s="140"/>
      <c r="BE135" s="140"/>
      <c r="BF135" s="140"/>
      <c r="BG135" s="140"/>
      <c r="BH135" s="140"/>
      <c r="BI135" s="140"/>
      <c r="BJ135" s="140"/>
      <c r="BK135" s="140"/>
      <c r="BL135" s="140"/>
      <c r="BM135" s="140"/>
      <c r="BN135" s="140"/>
      <c r="BO135" s="140"/>
      <c r="BP135" s="140"/>
      <c r="BQ135" s="140"/>
      <c r="BR135" s="140"/>
      <c r="BS135" s="140"/>
      <c r="BT135" s="140"/>
      <c r="BU135" s="140"/>
      <c r="BV135" s="140"/>
      <c r="BW135" s="140"/>
      <c r="BX135" s="140"/>
      <c r="BY135" s="140"/>
      <c r="BZ135" s="140"/>
      <c r="CA135" s="140"/>
      <c r="CB135" s="140"/>
      <c r="CC135" s="140"/>
      <c r="CD135" s="140"/>
      <c r="CE135" s="140"/>
      <c r="CF135" s="140"/>
      <c r="CG135" s="140"/>
      <c r="CH135" s="140"/>
      <c r="CI135" s="140"/>
      <c r="CJ135" s="140"/>
      <c r="CK135" s="140"/>
    </row>
    <row r="136" spans="1:89" ht="12.75">
      <c r="A136" s="140"/>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0"/>
      <c r="AY136" s="140"/>
      <c r="AZ136" s="140"/>
      <c r="BA136" s="140"/>
      <c r="BB136" s="140"/>
      <c r="BC136" s="140"/>
      <c r="BD136" s="140"/>
      <c r="BE136" s="140"/>
      <c r="BF136" s="140"/>
      <c r="BG136" s="140"/>
      <c r="BH136" s="140"/>
      <c r="BI136" s="140"/>
      <c r="BJ136" s="140"/>
      <c r="BK136" s="140"/>
      <c r="BL136" s="140"/>
      <c r="BM136" s="140"/>
      <c r="BN136" s="140"/>
      <c r="BO136" s="140"/>
      <c r="BP136" s="140"/>
      <c r="BQ136" s="140"/>
      <c r="BR136" s="140"/>
      <c r="BS136" s="140"/>
      <c r="BT136" s="140"/>
      <c r="BU136" s="140"/>
      <c r="BV136" s="140"/>
      <c r="BW136" s="140"/>
      <c r="BX136" s="140"/>
      <c r="BY136" s="140"/>
      <c r="BZ136" s="140"/>
      <c r="CA136" s="140"/>
      <c r="CB136" s="140"/>
      <c r="CC136" s="140"/>
      <c r="CD136" s="140"/>
      <c r="CE136" s="140"/>
      <c r="CF136" s="140"/>
      <c r="CG136" s="140"/>
      <c r="CH136" s="140"/>
      <c r="CI136" s="140"/>
      <c r="CJ136" s="140"/>
      <c r="CK136" s="140"/>
    </row>
    <row r="137" spans="1:89" ht="12.75">
      <c r="A137" s="140"/>
      <c r="B137" s="140"/>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c r="AL137" s="140"/>
      <c r="AM137" s="140"/>
      <c r="AN137" s="140"/>
      <c r="AO137" s="140"/>
      <c r="AP137" s="140"/>
      <c r="AQ137" s="140"/>
      <c r="AR137" s="140"/>
      <c r="AS137" s="140"/>
      <c r="AT137" s="140"/>
      <c r="AU137" s="140"/>
      <c r="AV137" s="140"/>
      <c r="AW137" s="140"/>
      <c r="AX137" s="140"/>
      <c r="AY137" s="140"/>
      <c r="AZ137" s="140"/>
      <c r="BA137" s="140"/>
      <c r="BB137" s="140"/>
      <c r="BC137" s="140"/>
      <c r="BD137" s="140"/>
      <c r="BE137" s="140"/>
      <c r="BF137" s="140"/>
      <c r="BG137" s="140"/>
      <c r="BH137" s="140"/>
      <c r="BI137" s="140"/>
      <c r="BJ137" s="140"/>
      <c r="BK137" s="140"/>
      <c r="BL137" s="140"/>
      <c r="BM137" s="140"/>
      <c r="BN137" s="140"/>
      <c r="BO137" s="140"/>
      <c r="BP137" s="140"/>
      <c r="BQ137" s="140"/>
      <c r="BR137" s="140"/>
      <c r="BS137" s="140"/>
      <c r="BT137" s="140"/>
      <c r="BU137" s="140"/>
      <c r="BV137" s="140"/>
      <c r="BW137" s="140"/>
      <c r="BX137" s="140"/>
      <c r="BY137" s="140"/>
      <c r="BZ137" s="140"/>
      <c r="CA137" s="140"/>
      <c r="CB137" s="140"/>
      <c r="CC137" s="140"/>
      <c r="CD137" s="140"/>
      <c r="CE137" s="140"/>
      <c r="CF137" s="140"/>
      <c r="CG137" s="140"/>
      <c r="CH137" s="140"/>
      <c r="CI137" s="140"/>
      <c r="CJ137" s="140"/>
      <c r="CK137" s="140"/>
    </row>
    <row r="138" spans="1:89" ht="12.75">
      <c r="A138" s="140"/>
      <c r="B138" s="140"/>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140"/>
      <c r="AM138" s="140"/>
      <c r="AN138" s="140"/>
      <c r="AO138" s="140"/>
      <c r="AP138" s="140"/>
      <c r="AQ138" s="140"/>
      <c r="AR138" s="140"/>
      <c r="AS138" s="140"/>
      <c r="AT138" s="140"/>
      <c r="AU138" s="140"/>
      <c r="AV138" s="140"/>
      <c r="AW138" s="140"/>
      <c r="AX138" s="140"/>
      <c r="AY138" s="140"/>
      <c r="AZ138" s="140"/>
      <c r="BA138" s="140"/>
      <c r="BB138" s="140"/>
      <c r="BC138" s="140"/>
      <c r="BD138" s="140"/>
      <c r="BE138" s="140"/>
      <c r="BF138" s="140"/>
      <c r="BG138" s="140"/>
      <c r="BH138" s="140"/>
      <c r="BI138" s="140"/>
      <c r="BJ138" s="140"/>
      <c r="BK138" s="140"/>
      <c r="BL138" s="140"/>
      <c r="BM138" s="140"/>
      <c r="BN138" s="140"/>
      <c r="BO138" s="140"/>
      <c r="BP138" s="140"/>
      <c r="BQ138" s="140"/>
      <c r="BR138" s="140"/>
      <c r="BS138" s="140"/>
      <c r="BT138" s="140"/>
      <c r="BU138" s="140"/>
      <c r="BV138" s="140"/>
      <c r="BW138" s="140"/>
      <c r="BX138" s="140"/>
      <c r="BY138" s="140"/>
      <c r="BZ138" s="140"/>
      <c r="CA138" s="140"/>
      <c r="CB138" s="140"/>
      <c r="CC138" s="140"/>
      <c r="CD138" s="140"/>
      <c r="CE138" s="140"/>
      <c r="CF138" s="140"/>
      <c r="CG138" s="140"/>
      <c r="CH138" s="140"/>
      <c r="CI138" s="140"/>
      <c r="CJ138" s="140"/>
      <c r="CK138" s="140"/>
    </row>
    <row r="139" spans="1:89" ht="12.75">
      <c r="A139" s="140"/>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c r="AO139" s="140"/>
      <c r="AP139" s="140"/>
      <c r="AQ139" s="140"/>
      <c r="AR139" s="140"/>
      <c r="AS139" s="140"/>
      <c r="AT139" s="140"/>
      <c r="AU139" s="140"/>
      <c r="AV139" s="140"/>
      <c r="AW139" s="140"/>
      <c r="AX139" s="140"/>
      <c r="AY139" s="140"/>
      <c r="AZ139" s="140"/>
      <c r="BA139" s="140"/>
      <c r="BB139" s="140"/>
      <c r="BC139" s="140"/>
      <c r="BD139" s="140"/>
      <c r="BE139" s="140"/>
      <c r="BF139" s="140"/>
      <c r="BG139" s="140"/>
      <c r="BH139" s="140"/>
      <c r="BI139" s="140"/>
      <c r="BJ139" s="140"/>
      <c r="BK139" s="140"/>
      <c r="BL139" s="140"/>
      <c r="BM139" s="140"/>
      <c r="BN139" s="140"/>
      <c r="BO139" s="140"/>
      <c r="BP139" s="140"/>
      <c r="BQ139" s="140"/>
      <c r="BR139" s="140"/>
      <c r="BS139" s="140"/>
      <c r="BT139" s="140"/>
      <c r="BU139" s="140"/>
      <c r="BV139" s="140"/>
      <c r="BW139" s="140"/>
      <c r="BX139" s="140"/>
      <c r="BY139" s="140"/>
      <c r="BZ139" s="140"/>
      <c r="CA139" s="140"/>
      <c r="CB139" s="140"/>
      <c r="CC139" s="140"/>
      <c r="CD139" s="140"/>
      <c r="CE139" s="140"/>
      <c r="CF139" s="140"/>
      <c r="CG139" s="140"/>
      <c r="CH139" s="140"/>
      <c r="CI139" s="140"/>
      <c r="CJ139" s="140"/>
      <c r="CK139" s="140"/>
    </row>
    <row r="140" spans="1:89" ht="12.75">
      <c r="A140" s="140"/>
      <c r="B140" s="140"/>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c r="AN140" s="140"/>
      <c r="AO140" s="140"/>
      <c r="AP140" s="140"/>
      <c r="AQ140" s="140"/>
      <c r="AR140" s="140"/>
      <c r="AS140" s="140"/>
      <c r="AT140" s="140"/>
      <c r="AU140" s="140"/>
      <c r="AV140" s="140"/>
      <c r="AW140" s="140"/>
      <c r="AX140" s="140"/>
      <c r="AY140" s="140"/>
      <c r="AZ140" s="140"/>
      <c r="BA140" s="140"/>
      <c r="BB140" s="140"/>
      <c r="BC140" s="140"/>
      <c r="BD140" s="140"/>
      <c r="BE140" s="140"/>
      <c r="BF140" s="140"/>
      <c r="BG140" s="140"/>
      <c r="BH140" s="140"/>
      <c r="BI140" s="140"/>
      <c r="BJ140" s="140"/>
      <c r="BK140" s="140"/>
      <c r="BL140" s="140"/>
      <c r="BM140" s="140"/>
      <c r="BN140" s="140"/>
      <c r="BO140" s="140"/>
      <c r="BP140" s="140"/>
      <c r="BQ140" s="140"/>
      <c r="BR140" s="140"/>
      <c r="BS140" s="140"/>
      <c r="BT140" s="140"/>
      <c r="BU140" s="140"/>
      <c r="BV140" s="140"/>
      <c r="BW140" s="140"/>
      <c r="BX140" s="140"/>
      <c r="BY140" s="140"/>
      <c r="BZ140" s="140"/>
      <c r="CA140" s="140"/>
      <c r="CB140" s="140"/>
      <c r="CC140" s="140"/>
      <c r="CD140" s="140"/>
      <c r="CE140" s="140"/>
      <c r="CF140" s="140"/>
      <c r="CG140" s="140"/>
      <c r="CH140" s="140"/>
      <c r="CI140" s="140"/>
      <c r="CJ140" s="140"/>
      <c r="CK140" s="140"/>
    </row>
    <row r="141" spans="1:89" ht="12.75">
      <c r="A141" s="140"/>
      <c r="B141" s="140"/>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0"/>
      <c r="AY141" s="140"/>
      <c r="AZ141" s="140"/>
      <c r="BA141" s="140"/>
      <c r="BB141" s="140"/>
      <c r="BC141" s="140"/>
      <c r="BD141" s="140"/>
      <c r="BE141" s="140"/>
      <c r="BF141" s="140"/>
      <c r="BG141" s="140"/>
      <c r="BH141" s="140"/>
      <c r="BI141" s="140"/>
      <c r="BJ141" s="140"/>
      <c r="BK141" s="140"/>
      <c r="BL141" s="140"/>
      <c r="BM141" s="140"/>
      <c r="BN141" s="140"/>
      <c r="BO141" s="140"/>
      <c r="BP141" s="140"/>
      <c r="BQ141" s="140"/>
      <c r="BR141" s="140"/>
      <c r="BS141" s="140"/>
      <c r="BT141" s="140"/>
      <c r="BU141" s="140"/>
      <c r="BV141" s="140"/>
      <c r="BW141" s="140"/>
      <c r="BX141" s="140"/>
      <c r="BY141" s="140"/>
      <c r="BZ141" s="140"/>
      <c r="CA141" s="140"/>
      <c r="CB141" s="140"/>
      <c r="CC141" s="140"/>
      <c r="CD141" s="140"/>
      <c r="CE141" s="140"/>
      <c r="CF141" s="140"/>
      <c r="CG141" s="140"/>
      <c r="CH141" s="140"/>
      <c r="CI141" s="140"/>
      <c r="CJ141" s="140"/>
      <c r="CK141" s="140"/>
    </row>
    <row r="142" spans="1:89" ht="12.75">
      <c r="A142" s="140"/>
      <c r="B142" s="140"/>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0"/>
      <c r="AQ142" s="140"/>
      <c r="AR142" s="140"/>
      <c r="AS142" s="140"/>
      <c r="AT142" s="140"/>
      <c r="AU142" s="140"/>
      <c r="AV142" s="140"/>
      <c r="AW142" s="140"/>
      <c r="AX142" s="140"/>
      <c r="AY142" s="140"/>
      <c r="AZ142" s="140"/>
      <c r="BA142" s="140"/>
      <c r="BB142" s="140"/>
      <c r="BC142" s="140"/>
      <c r="BD142" s="140"/>
      <c r="BE142" s="140"/>
      <c r="BF142" s="140"/>
      <c r="BG142" s="140"/>
      <c r="BH142" s="140"/>
      <c r="BI142" s="140"/>
      <c r="BJ142" s="140"/>
      <c r="BK142" s="140"/>
      <c r="BL142" s="140"/>
      <c r="BM142" s="140"/>
      <c r="BN142" s="140"/>
      <c r="BO142" s="140"/>
      <c r="BP142" s="140"/>
      <c r="BQ142" s="140"/>
      <c r="BR142" s="140"/>
      <c r="BS142" s="140"/>
      <c r="BT142" s="140"/>
      <c r="BU142" s="140"/>
      <c r="BV142" s="140"/>
      <c r="BW142" s="140"/>
      <c r="BX142" s="140"/>
      <c r="BY142" s="140"/>
      <c r="BZ142" s="140"/>
      <c r="CA142" s="140"/>
      <c r="CB142" s="140"/>
      <c r="CC142" s="140"/>
      <c r="CD142" s="140"/>
      <c r="CE142" s="140"/>
      <c r="CF142" s="140"/>
      <c r="CG142" s="140"/>
      <c r="CH142" s="140"/>
      <c r="CI142" s="140"/>
      <c r="CJ142" s="140"/>
      <c r="CK142" s="140"/>
    </row>
    <row r="143" spans="1:89" ht="12.75">
      <c r="A143" s="140"/>
      <c r="B143" s="140"/>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0"/>
      <c r="AY143" s="140"/>
      <c r="AZ143" s="140"/>
      <c r="BA143" s="140"/>
      <c r="BB143" s="140"/>
      <c r="BC143" s="140"/>
      <c r="BD143" s="140"/>
      <c r="BE143" s="140"/>
      <c r="BF143" s="140"/>
      <c r="BG143" s="140"/>
      <c r="BH143" s="140"/>
      <c r="BI143" s="140"/>
      <c r="BJ143" s="140"/>
      <c r="BK143" s="140"/>
      <c r="BL143" s="140"/>
      <c r="BM143" s="140"/>
      <c r="BN143" s="140"/>
      <c r="BO143" s="140"/>
      <c r="BP143" s="140"/>
      <c r="BQ143" s="140"/>
      <c r="BR143" s="140"/>
      <c r="BS143" s="140"/>
      <c r="BT143" s="140"/>
      <c r="BU143" s="140"/>
      <c r="BV143" s="140"/>
      <c r="BW143" s="140"/>
      <c r="BX143" s="140"/>
      <c r="BY143" s="140"/>
      <c r="BZ143" s="140"/>
      <c r="CA143" s="140"/>
      <c r="CB143" s="140"/>
      <c r="CC143" s="140"/>
      <c r="CD143" s="140"/>
      <c r="CE143" s="140"/>
      <c r="CF143" s="140"/>
      <c r="CG143" s="140"/>
      <c r="CH143" s="140"/>
      <c r="CI143" s="140"/>
      <c r="CJ143" s="140"/>
      <c r="CK143" s="140"/>
    </row>
    <row r="144" spans="1:89" ht="12.75">
      <c r="A144" s="140"/>
      <c r="B144" s="140"/>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0"/>
      <c r="BW144" s="140"/>
      <c r="BX144" s="140"/>
      <c r="BY144" s="140"/>
      <c r="BZ144" s="140"/>
      <c r="CA144" s="140"/>
      <c r="CB144" s="140"/>
      <c r="CC144" s="140"/>
      <c r="CD144" s="140"/>
      <c r="CE144" s="140"/>
      <c r="CF144" s="140"/>
      <c r="CG144" s="140"/>
      <c r="CH144" s="140"/>
      <c r="CI144" s="140"/>
      <c r="CJ144" s="140"/>
      <c r="CK144" s="140"/>
    </row>
    <row r="145" spans="1:89" ht="12.75">
      <c r="A145" s="140"/>
      <c r="B145" s="140"/>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c r="AY145" s="140"/>
      <c r="AZ145" s="140"/>
      <c r="BA145" s="140"/>
      <c r="BB145" s="140"/>
      <c r="BC145" s="140"/>
      <c r="BD145" s="140"/>
      <c r="BE145" s="140"/>
      <c r="BF145" s="140"/>
      <c r="BG145" s="140"/>
      <c r="BH145" s="140"/>
      <c r="BI145" s="140"/>
      <c r="BJ145" s="140"/>
      <c r="BK145" s="140"/>
      <c r="BL145" s="140"/>
      <c r="BM145" s="140"/>
      <c r="BN145" s="140"/>
      <c r="BO145" s="140"/>
      <c r="BP145" s="140"/>
      <c r="BQ145" s="140"/>
      <c r="BR145" s="140"/>
      <c r="BS145" s="140"/>
      <c r="BT145" s="140"/>
      <c r="BU145" s="140"/>
      <c r="BV145" s="140"/>
      <c r="BW145" s="140"/>
      <c r="BX145" s="140"/>
      <c r="BY145" s="140"/>
      <c r="BZ145" s="140"/>
      <c r="CA145" s="140"/>
      <c r="CB145" s="140"/>
      <c r="CC145" s="140"/>
      <c r="CD145" s="140"/>
      <c r="CE145" s="140"/>
      <c r="CF145" s="140"/>
      <c r="CG145" s="140"/>
      <c r="CH145" s="140"/>
      <c r="CI145" s="140"/>
      <c r="CJ145" s="140"/>
      <c r="CK145" s="140"/>
    </row>
    <row r="146" spans="1:89" ht="12.75">
      <c r="A146" s="140"/>
      <c r="B146" s="140"/>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0"/>
      <c r="AL146" s="140"/>
      <c r="AM146" s="140"/>
      <c r="AN146" s="140"/>
      <c r="AO146" s="140"/>
      <c r="AP146" s="140"/>
      <c r="AQ146" s="140"/>
      <c r="AR146" s="140"/>
      <c r="AS146" s="140"/>
      <c r="AT146" s="140"/>
      <c r="AU146" s="140"/>
      <c r="AV146" s="140"/>
      <c r="AW146" s="140"/>
      <c r="AX146" s="140"/>
      <c r="AY146" s="140"/>
      <c r="AZ146" s="140"/>
      <c r="BA146" s="140"/>
      <c r="BB146" s="140"/>
      <c r="BC146" s="140"/>
      <c r="BD146" s="140"/>
      <c r="BE146" s="140"/>
      <c r="BF146" s="140"/>
      <c r="BG146" s="140"/>
      <c r="BH146" s="140"/>
      <c r="BI146" s="140"/>
      <c r="BJ146" s="140"/>
      <c r="BK146" s="140"/>
      <c r="BL146" s="140"/>
      <c r="BM146" s="140"/>
      <c r="BN146" s="140"/>
      <c r="BO146" s="140"/>
      <c r="BP146" s="140"/>
      <c r="BQ146" s="140"/>
      <c r="BR146" s="140"/>
      <c r="BS146" s="140"/>
      <c r="BT146" s="140"/>
      <c r="BU146" s="140"/>
      <c r="BV146" s="140"/>
      <c r="BW146" s="140"/>
      <c r="BX146" s="140"/>
      <c r="BY146" s="140"/>
      <c r="BZ146" s="140"/>
      <c r="CA146" s="140"/>
      <c r="CB146" s="140"/>
      <c r="CC146" s="140"/>
      <c r="CD146" s="140"/>
      <c r="CE146" s="140"/>
      <c r="CF146" s="140"/>
      <c r="CG146" s="140"/>
      <c r="CH146" s="140"/>
      <c r="CI146" s="140"/>
      <c r="CJ146" s="140"/>
      <c r="CK146" s="140"/>
    </row>
    <row r="147" spans="1:89" ht="12.75">
      <c r="A147" s="140"/>
      <c r="B147" s="140"/>
      <c r="C147" s="140"/>
      <c r="D147" s="140"/>
      <c r="E147" s="140"/>
      <c r="F147" s="140"/>
      <c r="G147" s="140"/>
      <c r="H147" s="140"/>
      <c r="I147" s="140"/>
      <c r="J147" s="140"/>
      <c r="K147" s="140"/>
      <c r="L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c r="AN147" s="140"/>
      <c r="AO147" s="140"/>
      <c r="AP147" s="140"/>
      <c r="AQ147" s="140"/>
      <c r="AR147" s="140"/>
      <c r="AS147" s="140"/>
      <c r="AT147" s="140"/>
      <c r="AU147" s="140"/>
      <c r="AV147" s="140"/>
      <c r="AW147" s="140"/>
      <c r="AX147" s="140"/>
      <c r="AY147" s="140"/>
      <c r="AZ147" s="140"/>
      <c r="BA147" s="140"/>
      <c r="BB147" s="140"/>
      <c r="BC147" s="140"/>
      <c r="BD147" s="140"/>
      <c r="BE147" s="140"/>
      <c r="BF147" s="140"/>
      <c r="BG147" s="140"/>
      <c r="BH147" s="140"/>
      <c r="BI147" s="140"/>
      <c r="BJ147" s="140"/>
      <c r="BK147" s="140"/>
      <c r="BL147" s="140"/>
      <c r="BM147" s="140"/>
      <c r="BN147" s="140"/>
      <c r="BO147" s="140"/>
      <c r="BP147" s="140"/>
      <c r="BQ147" s="140"/>
      <c r="BR147" s="140"/>
      <c r="BS147" s="140"/>
      <c r="BT147" s="140"/>
      <c r="BU147" s="140"/>
      <c r="BV147" s="140"/>
      <c r="BW147" s="140"/>
      <c r="BX147" s="140"/>
      <c r="BY147" s="140"/>
      <c r="BZ147" s="140"/>
      <c r="CA147" s="140"/>
      <c r="CB147" s="140"/>
      <c r="CC147" s="140"/>
      <c r="CD147" s="140"/>
      <c r="CE147" s="140"/>
      <c r="CF147" s="140"/>
      <c r="CG147" s="140"/>
      <c r="CH147" s="140"/>
      <c r="CI147" s="140"/>
      <c r="CJ147" s="140"/>
      <c r="CK147" s="140"/>
    </row>
    <row r="148" spans="1:89" ht="12.75">
      <c r="A148" s="140"/>
      <c r="B148" s="140"/>
      <c r="C148" s="140"/>
      <c r="D148" s="140"/>
      <c r="E148" s="140"/>
      <c r="F148" s="140"/>
      <c r="G148" s="140"/>
      <c r="H148" s="140"/>
      <c r="I148" s="140"/>
      <c r="J148" s="140"/>
      <c r="K148" s="140"/>
      <c r="L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c r="AW148" s="140"/>
      <c r="AX148" s="140"/>
      <c r="AY148" s="140"/>
      <c r="AZ148" s="140"/>
      <c r="BA148" s="140"/>
      <c r="BB148" s="140"/>
      <c r="BC148" s="140"/>
      <c r="BD148" s="140"/>
      <c r="BE148" s="140"/>
      <c r="BF148" s="140"/>
      <c r="BG148" s="140"/>
      <c r="BH148" s="140"/>
      <c r="BI148" s="140"/>
      <c r="BJ148" s="140"/>
      <c r="BK148" s="140"/>
      <c r="BL148" s="140"/>
      <c r="BM148" s="140"/>
      <c r="BN148" s="140"/>
      <c r="BO148" s="140"/>
      <c r="BP148" s="140"/>
      <c r="BQ148" s="140"/>
      <c r="BR148" s="140"/>
      <c r="BS148" s="140"/>
      <c r="BT148" s="140"/>
      <c r="BU148" s="140"/>
      <c r="BV148" s="140"/>
      <c r="BW148" s="140"/>
      <c r="BX148" s="140"/>
      <c r="BY148" s="140"/>
      <c r="BZ148" s="140"/>
      <c r="CA148" s="140"/>
      <c r="CB148" s="140"/>
      <c r="CC148" s="140"/>
      <c r="CD148" s="140"/>
      <c r="CE148" s="140"/>
      <c r="CF148" s="140"/>
      <c r="CG148" s="140"/>
      <c r="CH148" s="140"/>
      <c r="CI148" s="140"/>
      <c r="CJ148" s="140"/>
      <c r="CK148" s="140"/>
    </row>
    <row r="149" spans="1:89" ht="12.75">
      <c r="A149" s="140"/>
      <c r="B149" s="140"/>
      <c r="C149" s="140"/>
      <c r="D149" s="140"/>
      <c r="E149" s="140"/>
      <c r="F149" s="140"/>
      <c r="G149" s="140"/>
      <c r="H149" s="140"/>
      <c r="I149" s="140"/>
      <c r="J149" s="140"/>
      <c r="K149" s="140"/>
      <c r="L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c r="AY149" s="140"/>
      <c r="AZ149" s="140"/>
      <c r="BA149" s="140"/>
      <c r="BB149" s="140"/>
      <c r="BC149" s="140"/>
      <c r="BD149" s="140"/>
      <c r="BE149" s="140"/>
      <c r="BF149" s="140"/>
      <c r="BG149" s="140"/>
      <c r="BH149" s="140"/>
      <c r="BI149" s="140"/>
      <c r="BJ149" s="140"/>
      <c r="BK149" s="140"/>
      <c r="BL149" s="140"/>
      <c r="BM149" s="140"/>
      <c r="BN149" s="140"/>
      <c r="BO149" s="140"/>
      <c r="BP149" s="140"/>
      <c r="BQ149" s="140"/>
      <c r="BR149" s="140"/>
      <c r="BS149" s="140"/>
      <c r="BT149" s="140"/>
      <c r="BU149" s="140"/>
      <c r="BV149" s="140"/>
      <c r="BW149" s="140"/>
      <c r="BX149" s="140"/>
      <c r="BY149" s="140"/>
      <c r="BZ149" s="140"/>
      <c r="CA149" s="140"/>
      <c r="CB149" s="140"/>
      <c r="CC149" s="140"/>
      <c r="CD149" s="140"/>
      <c r="CE149" s="140"/>
      <c r="CF149" s="140"/>
      <c r="CG149" s="140"/>
      <c r="CH149" s="140"/>
      <c r="CI149" s="140"/>
      <c r="CJ149" s="140"/>
      <c r="CK149" s="140"/>
    </row>
    <row r="150" spans="1:12" ht="12.75">
      <c r="A150" s="140"/>
      <c r="B150" s="140"/>
      <c r="C150" s="140"/>
      <c r="D150" s="140"/>
      <c r="E150" s="140"/>
      <c r="F150" s="140"/>
      <c r="G150" s="140"/>
      <c r="H150" s="140"/>
      <c r="I150" s="140"/>
      <c r="J150" s="140"/>
      <c r="K150" s="140"/>
      <c r="L150" s="140"/>
    </row>
    <row r="151" spans="1:12" ht="12.75">
      <c r="A151" s="140"/>
      <c r="B151" s="140"/>
      <c r="C151" s="140"/>
      <c r="D151" s="140"/>
      <c r="E151" s="140"/>
      <c r="F151" s="140"/>
      <c r="G151" s="140"/>
      <c r="H151" s="140"/>
      <c r="I151" s="140"/>
      <c r="J151" s="140"/>
      <c r="K151" s="140"/>
      <c r="L151" s="140"/>
    </row>
    <row r="152" spans="1:12" ht="12.75">
      <c r="A152" s="140"/>
      <c r="B152" s="140"/>
      <c r="C152" s="140"/>
      <c r="D152" s="140"/>
      <c r="E152" s="140"/>
      <c r="F152" s="140"/>
      <c r="G152" s="140"/>
      <c r="H152" s="140"/>
      <c r="I152" s="140"/>
      <c r="J152" s="140"/>
      <c r="K152" s="140"/>
      <c r="L152" s="140"/>
    </row>
    <row r="153" spans="1:12" ht="12.75">
      <c r="A153" s="140"/>
      <c r="B153" s="140"/>
      <c r="C153" s="140"/>
      <c r="D153" s="140"/>
      <c r="E153" s="140"/>
      <c r="F153" s="140"/>
      <c r="G153" s="140"/>
      <c r="H153" s="140"/>
      <c r="I153" s="140"/>
      <c r="J153" s="140"/>
      <c r="K153" s="140"/>
      <c r="L153" s="140"/>
    </row>
    <row r="154" spans="1:12" ht="12.75">
      <c r="A154" s="140"/>
      <c r="B154" s="140"/>
      <c r="C154" s="140"/>
      <c r="D154" s="140"/>
      <c r="E154" s="140"/>
      <c r="F154" s="140"/>
      <c r="G154" s="140"/>
      <c r="H154" s="140"/>
      <c r="I154" s="140"/>
      <c r="J154" s="140"/>
      <c r="K154" s="140"/>
      <c r="L154" s="140"/>
    </row>
    <row r="155" spans="1:12" ht="12.75">
      <c r="A155" s="140"/>
      <c r="B155" s="140"/>
      <c r="C155" s="140"/>
      <c r="D155" s="140"/>
      <c r="E155" s="140"/>
      <c r="F155" s="140"/>
      <c r="G155" s="140"/>
      <c r="H155" s="140"/>
      <c r="I155" s="140"/>
      <c r="J155" s="140"/>
      <c r="K155" s="140"/>
      <c r="L155" s="140"/>
    </row>
    <row r="156" spans="1:12" ht="12.75">
      <c r="A156" s="140"/>
      <c r="B156" s="140"/>
      <c r="C156" s="140"/>
      <c r="D156" s="140"/>
      <c r="E156" s="140"/>
      <c r="F156" s="140"/>
      <c r="G156" s="140"/>
      <c r="H156" s="140"/>
      <c r="I156" s="140"/>
      <c r="J156" s="140"/>
      <c r="K156" s="140"/>
      <c r="L156" s="140"/>
    </row>
    <row r="157" spans="1:12" ht="12.75">
      <c r="A157" s="140"/>
      <c r="B157" s="140"/>
      <c r="C157" s="140"/>
      <c r="D157" s="140"/>
      <c r="E157" s="140"/>
      <c r="F157" s="140"/>
      <c r="G157" s="140"/>
      <c r="H157" s="140"/>
      <c r="I157" s="140"/>
      <c r="J157" s="140"/>
      <c r="K157" s="140"/>
      <c r="L157" s="140"/>
    </row>
    <row r="158" spans="1:12" ht="12.75">
      <c r="A158" s="140"/>
      <c r="B158" s="140"/>
      <c r="C158" s="140"/>
      <c r="D158" s="140"/>
      <c r="E158" s="140"/>
      <c r="F158" s="140"/>
      <c r="G158" s="140"/>
      <c r="H158" s="140"/>
      <c r="I158" s="140"/>
      <c r="J158" s="140"/>
      <c r="K158" s="140"/>
      <c r="L158" s="140"/>
    </row>
    <row r="159" spans="1:12" ht="12.75">
      <c r="A159" s="140"/>
      <c r="B159" s="140"/>
      <c r="C159" s="140"/>
      <c r="D159" s="140"/>
      <c r="E159" s="140"/>
      <c r="F159" s="140"/>
      <c r="G159" s="140"/>
      <c r="H159" s="140"/>
      <c r="I159" s="140"/>
      <c r="J159" s="140"/>
      <c r="K159" s="140"/>
      <c r="L159" s="140"/>
    </row>
    <row r="160" spans="1:12" ht="12.75">
      <c r="A160" s="140"/>
      <c r="B160" s="140"/>
      <c r="C160" s="140"/>
      <c r="D160" s="140"/>
      <c r="E160" s="140"/>
      <c r="F160" s="140"/>
      <c r="G160" s="140"/>
      <c r="H160" s="140"/>
      <c r="I160" s="140"/>
      <c r="J160" s="140"/>
      <c r="K160" s="140"/>
      <c r="L160" s="140"/>
    </row>
    <row r="161" spans="1:12" ht="12.75">
      <c r="A161" s="140"/>
      <c r="B161" s="140"/>
      <c r="C161" s="140"/>
      <c r="D161" s="140"/>
      <c r="E161" s="140"/>
      <c r="F161" s="140"/>
      <c r="G161" s="140"/>
      <c r="H161" s="140"/>
      <c r="I161" s="140"/>
      <c r="J161" s="140"/>
      <c r="K161" s="140"/>
      <c r="L161" s="140"/>
    </row>
    <row r="162" spans="1:12" ht="12.75">
      <c r="A162" s="140"/>
      <c r="B162" s="140"/>
      <c r="C162" s="140"/>
      <c r="D162" s="140"/>
      <c r="E162" s="140"/>
      <c r="F162" s="140"/>
      <c r="G162" s="140"/>
      <c r="H162" s="140"/>
      <c r="I162" s="140"/>
      <c r="J162" s="140"/>
      <c r="K162" s="140"/>
      <c r="L162" s="140"/>
    </row>
    <row r="163" spans="1:12" ht="12.75">
      <c r="A163" s="140"/>
      <c r="B163" s="140"/>
      <c r="C163" s="140"/>
      <c r="D163" s="140"/>
      <c r="E163" s="140"/>
      <c r="F163" s="140"/>
      <c r="G163" s="140"/>
      <c r="H163" s="140"/>
      <c r="I163" s="140"/>
      <c r="J163" s="140"/>
      <c r="K163" s="140"/>
      <c r="L163" s="140"/>
    </row>
    <row r="164" spans="1:12" ht="12.75">
      <c r="A164" s="140"/>
      <c r="B164" s="140"/>
      <c r="C164" s="140"/>
      <c r="D164" s="140"/>
      <c r="E164" s="140"/>
      <c r="F164" s="140"/>
      <c r="G164" s="140"/>
      <c r="H164" s="140"/>
      <c r="I164" s="140"/>
      <c r="J164" s="140"/>
      <c r="K164" s="140"/>
      <c r="L164" s="140"/>
    </row>
    <row r="165" spans="1:12" ht="12.75">
      <c r="A165" s="140"/>
      <c r="B165" s="140"/>
      <c r="C165" s="140"/>
      <c r="D165" s="140"/>
      <c r="E165" s="140"/>
      <c r="F165" s="140"/>
      <c r="G165" s="140"/>
      <c r="H165" s="140"/>
      <c r="I165" s="140"/>
      <c r="J165" s="140"/>
      <c r="K165" s="140"/>
      <c r="L165" s="140"/>
    </row>
    <row r="166" spans="1:12" ht="12.75">
      <c r="A166" s="140"/>
      <c r="B166" s="140"/>
      <c r="C166" s="140"/>
      <c r="D166" s="140"/>
      <c r="E166" s="140"/>
      <c r="F166" s="140"/>
      <c r="G166" s="140"/>
      <c r="H166" s="140"/>
      <c r="I166" s="140"/>
      <c r="J166" s="140"/>
      <c r="K166" s="140"/>
      <c r="L166" s="140"/>
    </row>
    <row r="167" spans="1:12" ht="12.75">
      <c r="A167" s="140"/>
      <c r="B167" s="140"/>
      <c r="C167" s="140"/>
      <c r="D167" s="140"/>
      <c r="E167" s="140"/>
      <c r="F167" s="140"/>
      <c r="G167" s="140"/>
      <c r="H167" s="140"/>
      <c r="I167" s="140"/>
      <c r="J167" s="140"/>
      <c r="K167" s="140"/>
      <c r="L167" s="140"/>
    </row>
    <row r="168" spans="1:12" ht="12.75">
      <c r="A168" s="140"/>
      <c r="B168" s="140"/>
      <c r="C168" s="140"/>
      <c r="D168" s="140"/>
      <c r="E168" s="140"/>
      <c r="F168" s="140"/>
      <c r="G168" s="140"/>
      <c r="H168" s="140"/>
      <c r="I168" s="140"/>
      <c r="J168" s="140"/>
      <c r="K168" s="140"/>
      <c r="L168" s="140"/>
    </row>
    <row r="169" spans="1:12" ht="12.75">
      <c r="A169" s="140"/>
      <c r="B169" s="140"/>
      <c r="C169" s="140"/>
      <c r="D169" s="140"/>
      <c r="E169" s="140"/>
      <c r="F169" s="140"/>
      <c r="G169" s="140"/>
      <c r="H169" s="140"/>
      <c r="I169" s="140"/>
      <c r="J169" s="140"/>
      <c r="K169" s="140"/>
      <c r="L169" s="140"/>
    </row>
    <row r="170" spans="1:12" ht="12.75">
      <c r="A170" s="140"/>
      <c r="B170" s="140"/>
      <c r="C170" s="140"/>
      <c r="D170" s="140"/>
      <c r="E170" s="140"/>
      <c r="F170" s="140"/>
      <c r="G170" s="140"/>
      <c r="H170" s="140"/>
      <c r="I170" s="140"/>
      <c r="J170" s="140"/>
      <c r="K170" s="140"/>
      <c r="L170" s="140"/>
    </row>
    <row r="171" spans="1:12" ht="12.75">
      <c r="A171" s="140"/>
      <c r="B171" s="140"/>
      <c r="C171" s="140"/>
      <c r="D171" s="140"/>
      <c r="E171" s="140"/>
      <c r="F171" s="140"/>
      <c r="G171" s="140"/>
      <c r="H171" s="140"/>
      <c r="I171" s="140"/>
      <c r="J171" s="140"/>
      <c r="K171" s="140"/>
      <c r="L171" s="140"/>
    </row>
    <row r="172" spans="1:12" ht="12.75">
      <c r="A172" s="140"/>
      <c r="B172" s="140"/>
      <c r="C172" s="140"/>
      <c r="D172" s="140"/>
      <c r="E172" s="140"/>
      <c r="F172" s="140"/>
      <c r="G172" s="140"/>
      <c r="H172" s="140"/>
      <c r="I172" s="140"/>
      <c r="J172" s="140"/>
      <c r="K172" s="140"/>
      <c r="L172" s="140"/>
    </row>
    <row r="173" spans="1:12" ht="12.75">
      <c r="A173" s="140"/>
      <c r="B173" s="140"/>
      <c r="C173" s="140"/>
      <c r="D173" s="140"/>
      <c r="E173" s="140"/>
      <c r="F173" s="140"/>
      <c r="G173" s="140"/>
      <c r="H173" s="140"/>
      <c r="I173" s="140"/>
      <c r="J173" s="140"/>
      <c r="K173" s="140"/>
      <c r="L173" s="140"/>
    </row>
    <row r="174" spans="1:12" ht="12.75">
      <c r="A174" s="140"/>
      <c r="B174" s="140"/>
      <c r="C174" s="140"/>
      <c r="D174" s="140"/>
      <c r="E174" s="140"/>
      <c r="F174" s="140"/>
      <c r="G174" s="140"/>
      <c r="H174" s="140"/>
      <c r="I174" s="140"/>
      <c r="J174" s="140"/>
      <c r="K174" s="140"/>
      <c r="L174" s="140"/>
    </row>
    <row r="175" spans="1:12" ht="12.75">
      <c r="A175" s="140"/>
      <c r="B175" s="140"/>
      <c r="C175" s="140"/>
      <c r="D175" s="140"/>
      <c r="E175" s="140"/>
      <c r="F175" s="140"/>
      <c r="G175" s="140"/>
      <c r="H175" s="140"/>
      <c r="I175" s="140"/>
      <c r="J175" s="140"/>
      <c r="K175" s="140"/>
      <c r="L175" s="140"/>
    </row>
    <row r="176" spans="1:12" ht="12.75">
      <c r="A176" s="140"/>
      <c r="B176" s="140"/>
      <c r="C176" s="140"/>
      <c r="D176" s="140"/>
      <c r="E176" s="140"/>
      <c r="F176" s="140"/>
      <c r="G176" s="140"/>
      <c r="H176" s="140"/>
      <c r="I176" s="140"/>
      <c r="J176" s="140"/>
      <c r="K176" s="140"/>
      <c r="L176" s="140"/>
    </row>
    <row r="177" spans="1:12" ht="12.75">
      <c r="A177" s="140"/>
      <c r="B177" s="140"/>
      <c r="C177" s="140"/>
      <c r="D177" s="140"/>
      <c r="E177" s="140"/>
      <c r="F177" s="140"/>
      <c r="G177" s="140"/>
      <c r="H177" s="140"/>
      <c r="I177" s="140"/>
      <c r="J177" s="140"/>
      <c r="K177" s="140"/>
      <c r="L177" s="140"/>
    </row>
    <row r="178" spans="1:12" ht="12.75">
      <c r="A178" s="140"/>
      <c r="B178" s="140"/>
      <c r="C178" s="140"/>
      <c r="D178" s="140"/>
      <c r="E178" s="140"/>
      <c r="F178" s="140"/>
      <c r="G178" s="140"/>
      <c r="H178" s="140"/>
      <c r="I178" s="140"/>
      <c r="J178" s="140"/>
      <c r="K178" s="140"/>
      <c r="L178" s="140"/>
    </row>
    <row r="179" spans="1:12" ht="12.75">
      <c r="A179" s="140"/>
      <c r="B179" s="140"/>
      <c r="C179" s="140"/>
      <c r="D179" s="140"/>
      <c r="E179" s="140"/>
      <c r="F179" s="140"/>
      <c r="G179" s="140"/>
      <c r="H179" s="140"/>
      <c r="I179" s="140"/>
      <c r="J179" s="140"/>
      <c r="K179" s="140"/>
      <c r="L179" s="140"/>
    </row>
    <row r="180" spans="1:12" ht="12.75">
      <c r="A180" s="140"/>
      <c r="B180" s="140"/>
      <c r="C180" s="140"/>
      <c r="D180" s="140"/>
      <c r="E180" s="140"/>
      <c r="F180" s="140"/>
      <c r="G180" s="140"/>
      <c r="H180" s="140"/>
      <c r="I180" s="140"/>
      <c r="J180" s="140"/>
      <c r="K180" s="140"/>
      <c r="L180" s="140"/>
    </row>
    <row r="181" spans="1:12" ht="12.75">
      <c r="A181" s="140"/>
      <c r="B181" s="140"/>
      <c r="C181" s="140"/>
      <c r="D181" s="140"/>
      <c r="E181" s="140"/>
      <c r="F181" s="140"/>
      <c r="G181" s="140"/>
      <c r="H181" s="140"/>
      <c r="I181" s="140"/>
      <c r="J181" s="140"/>
      <c r="K181" s="140"/>
      <c r="L181" s="140"/>
    </row>
    <row r="182" spans="1:12" ht="12.75">
      <c r="A182" s="140"/>
      <c r="B182" s="140"/>
      <c r="C182" s="140"/>
      <c r="D182" s="140"/>
      <c r="E182" s="140"/>
      <c r="F182" s="140"/>
      <c r="G182" s="140"/>
      <c r="H182" s="140"/>
      <c r="I182" s="140"/>
      <c r="J182" s="140"/>
      <c r="K182" s="140"/>
      <c r="L182" s="140"/>
    </row>
    <row r="183" spans="1:12" ht="12.75">
      <c r="A183" s="140"/>
      <c r="B183" s="140"/>
      <c r="C183" s="140"/>
      <c r="D183" s="140"/>
      <c r="E183" s="140"/>
      <c r="F183" s="140"/>
      <c r="G183" s="140"/>
      <c r="H183" s="140"/>
      <c r="I183" s="140"/>
      <c r="J183" s="140"/>
      <c r="K183" s="140"/>
      <c r="L183" s="140"/>
    </row>
    <row r="184" spans="1:12" ht="12.75">
      <c r="A184" s="140"/>
      <c r="B184" s="140"/>
      <c r="C184" s="140"/>
      <c r="D184" s="140"/>
      <c r="E184" s="140"/>
      <c r="F184" s="140"/>
      <c r="G184" s="140"/>
      <c r="H184" s="140"/>
      <c r="I184" s="140"/>
      <c r="J184" s="140"/>
      <c r="K184" s="140"/>
      <c r="L184" s="140"/>
    </row>
    <row r="185" spans="1:12" ht="12.75">
      <c r="A185" s="140"/>
      <c r="B185" s="140"/>
      <c r="C185" s="140"/>
      <c r="D185" s="140"/>
      <c r="E185" s="140"/>
      <c r="F185" s="140"/>
      <c r="G185" s="140"/>
      <c r="H185" s="140"/>
      <c r="I185" s="140"/>
      <c r="J185" s="140"/>
      <c r="K185" s="140"/>
      <c r="L185" s="140"/>
    </row>
    <row r="186" spans="1:12" ht="12.75">
      <c r="A186" s="140"/>
      <c r="B186" s="140"/>
      <c r="C186" s="140"/>
      <c r="D186" s="140"/>
      <c r="E186" s="140"/>
      <c r="F186" s="140"/>
      <c r="G186" s="140"/>
      <c r="H186" s="140"/>
      <c r="I186" s="140"/>
      <c r="J186" s="140"/>
      <c r="K186" s="140"/>
      <c r="L186" s="140"/>
    </row>
    <row r="187" spans="1:12" ht="12.75">
      <c r="A187" s="140"/>
      <c r="B187" s="140"/>
      <c r="C187" s="140"/>
      <c r="D187" s="140"/>
      <c r="E187" s="140"/>
      <c r="F187" s="140"/>
      <c r="G187" s="140"/>
      <c r="H187" s="140"/>
      <c r="I187" s="140"/>
      <c r="J187" s="140"/>
      <c r="K187" s="140"/>
      <c r="L187" s="140"/>
    </row>
    <row r="188" spans="1:12" ht="12.75">
      <c r="A188" s="140"/>
      <c r="B188" s="140"/>
      <c r="C188" s="140"/>
      <c r="D188" s="140"/>
      <c r="E188" s="140"/>
      <c r="F188" s="140"/>
      <c r="G188" s="140"/>
      <c r="H188" s="140"/>
      <c r="I188" s="140"/>
      <c r="J188" s="140"/>
      <c r="K188" s="140"/>
      <c r="L188" s="140"/>
    </row>
    <row r="189" spans="1:12" ht="12.75">
      <c r="A189" s="140"/>
      <c r="B189" s="140"/>
      <c r="C189" s="140"/>
      <c r="D189" s="140"/>
      <c r="E189" s="140"/>
      <c r="F189" s="140"/>
      <c r="G189" s="140"/>
      <c r="H189" s="140"/>
      <c r="I189" s="140"/>
      <c r="J189" s="140"/>
      <c r="K189" s="140"/>
      <c r="L189" s="140"/>
    </row>
    <row r="190" spans="1:12" ht="12.75">
      <c r="A190" s="140"/>
      <c r="B190" s="140"/>
      <c r="C190" s="140"/>
      <c r="D190" s="140"/>
      <c r="E190" s="140"/>
      <c r="F190" s="140"/>
      <c r="G190" s="140"/>
      <c r="H190" s="140"/>
      <c r="I190" s="140"/>
      <c r="J190" s="140"/>
      <c r="K190" s="140"/>
      <c r="L190" s="140"/>
    </row>
    <row r="191" spans="1:12" ht="12.75">
      <c r="A191" s="140"/>
      <c r="B191" s="140"/>
      <c r="C191" s="140"/>
      <c r="D191" s="140"/>
      <c r="E191" s="140"/>
      <c r="F191" s="140"/>
      <c r="G191" s="140"/>
      <c r="H191" s="140"/>
      <c r="I191" s="140"/>
      <c r="J191" s="140"/>
      <c r="K191" s="140"/>
      <c r="L191" s="140"/>
    </row>
    <row r="192" spans="1:12" ht="12.75">
      <c r="A192" s="140"/>
      <c r="B192" s="140"/>
      <c r="C192" s="140"/>
      <c r="D192" s="140"/>
      <c r="E192" s="140"/>
      <c r="F192" s="140"/>
      <c r="G192" s="140"/>
      <c r="H192" s="140"/>
      <c r="I192" s="140"/>
      <c r="J192" s="140"/>
      <c r="K192" s="140"/>
      <c r="L192" s="140"/>
    </row>
    <row r="193" spans="1:12" ht="12.75">
      <c r="A193" s="140"/>
      <c r="B193" s="140"/>
      <c r="C193" s="140"/>
      <c r="D193" s="140"/>
      <c r="E193" s="140"/>
      <c r="F193" s="140"/>
      <c r="G193" s="140"/>
      <c r="H193" s="140"/>
      <c r="I193" s="140"/>
      <c r="J193" s="140"/>
      <c r="K193" s="140"/>
      <c r="L193" s="140"/>
    </row>
    <row r="194" spans="1:12" ht="12.75">
      <c r="A194" s="140"/>
      <c r="B194" s="140"/>
      <c r="C194" s="140"/>
      <c r="D194" s="140"/>
      <c r="E194" s="140"/>
      <c r="F194" s="140"/>
      <c r="G194" s="140"/>
      <c r="H194" s="140"/>
      <c r="I194" s="140"/>
      <c r="J194" s="140"/>
      <c r="K194" s="140"/>
      <c r="L194" s="140"/>
    </row>
    <row r="195" spans="1:12" ht="12.75">
      <c r="A195" s="140"/>
      <c r="B195" s="140"/>
      <c r="C195" s="140"/>
      <c r="D195" s="140"/>
      <c r="E195" s="140"/>
      <c r="F195" s="140"/>
      <c r="G195" s="140"/>
      <c r="H195" s="140"/>
      <c r="I195" s="140"/>
      <c r="J195" s="140"/>
      <c r="K195" s="140"/>
      <c r="L195" s="140"/>
    </row>
    <row r="196" spans="1:12" ht="12.75">
      <c r="A196" s="140"/>
      <c r="B196" s="140"/>
      <c r="C196" s="140"/>
      <c r="D196" s="140"/>
      <c r="E196" s="140"/>
      <c r="F196" s="140"/>
      <c r="G196" s="140"/>
      <c r="H196" s="140"/>
      <c r="I196" s="140"/>
      <c r="J196" s="140"/>
      <c r="K196" s="140"/>
      <c r="L196" s="140"/>
    </row>
    <row r="197" spans="1:12" ht="12.75">
      <c r="A197" s="140"/>
      <c r="B197" s="140"/>
      <c r="C197" s="140"/>
      <c r="D197" s="140"/>
      <c r="E197" s="140"/>
      <c r="F197" s="140"/>
      <c r="G197" s="140"/>
      <c r="H197" s="140"/>
      <c r="I197" s="140"/>
      <c r="J197" s="140"/>
      <c r="K197" s="140"/>
      <c r="L197" s="140"/>
    </row>
    <row r="198" spans="1:12" ht="12.75">
      <c r="A198" s="140"/>
      <c r="B198" s="140"/>
      <c r="C198" s="140"/>
      <c r="D198" s="140"/>
      <c r="E198" s="140"/>
      <c r="F198" s="140"/>
      <c r="G198" s="140"/>
      <c r="H198" s="140"/>
      <c r="I198" s="140"/>
      <c r="J198" s="140"/>
      <c r="K198" s="140"/>
      <c r="L198" s="140"/>
    </row>
    <row r="199" spans="1:12" ht="12.75">
      <c r="A199" s="140"/>
      <c r="B199" s="140"/>
      <c r="C199" s="140"/>
      <c r="D199" s="140"/>
      <c r="E199" s="140"/>
      <c r="F199" s="140"/>
      <c r="G199" s="140"/>
      <c r="H199" s="140"/>
      <c r="I199" s="140"/>
      <c r="J199" s="140"/>
      <c r="K199" s="140"/>
      <c r="L199" s="140"/>
    </row>
    <row r="200" spans="1:12" ht="12.75">
      <c r="A200" s="140"/>
      <c r="B200" s="140"/>
      <c r="C200" s="140"/>
      <c r="D200" s="140"/>
      <c r="E200" s="140"/>
      <c r="F200" s="140"/>
      <c r="G200" s="140"/>
      <c r="H200" s="140"/>
      <c r="I200" s="140"/>
      <c r="J200" s="140"/>
      <c r="K200" s="140"/>
      <c r="L200" s="140"/>
    </row>
    <row r="201" spans="1:12" ht="12.75">
      <c r="A201" s="140"/>
      <c r="B201" s="140"/>
      <c r="C201" s="140"/>
      <c r="D201" s="140"/>
      <c r="E201" s="140"/>
      <c r="F201" s="140"/>
      <c r="G201" s="140"/>
      <c r="H201" s="140"/>
      <c r="I201" s="140"/>
      <c r="J201" s="140"/>
      <c r="K201" s="140"/>
      <c r="L201" s="140"/>
    </row>
    <row r="202" spans="1:12" ht="12.75">
      <c r="A202" s="140"/>
      <c r="B202" s="140"/>
      <c r="C202" s="140"/>
      <c r="D202" s="140"/>
      <c r="E202" s="140"/>
      <c r="F202" s="140"/>
      <c r="G202" s="140"/>
      <c r="H202" s="140"/>
      <c r="I202" s="140"/>
      <c r="J202" s="140"/>
      <c r="K202" s="140"/>
      <c r="L202" s="140"/>
    </row>
    <row r="203" spans="1:12" ht="12.75">
      <c r="A203" s="140"/>
      <c r="B203" s="140"/>
      <c r="C203" s="140"/>
      <c r="D203" s="140"/>
      <c r="E203" s="140"/>
      <c r="F203" s="140"/>
      <c r="G203" s="140"/>
      <c r="H203" s="140"/>
      <c r="I203" s="140"/>
      <c r="J203" s="140"/>
      <c r="K203" s="140"/>
      <c r="L203" s="140"/>
    </row>
    <row r="204" spans="1:12" ht="12.75">
      <c r="A204" s="140"/>
      <c r="B204" s="140"/>
      <c r="C204" s="140"/>
      <c r="D204" s="140"/>
      <c r="E204" s="140"/>
      <c r="F204" s="140"/>
      <c r="G204" s="140"/>
      <c r="H204" s="140"/>
      <c r="I204" s="140"/>
      <c r="J204" s="140"/>
      <c r="K204" s="140"/>
      <c r="L204" s="140"/>
    </row>
    <row r="205" spans="1:12" ht="12.75">
      <c r="A205" s="140"/>
      <c r="B205" s="140"/>
      <c r="C205" s="140"/>
      <c r="D205" s="140"/>
      <c r="E205" s="140"/>
      <c r="F205" s="140"/>
      <c r="G205" s="140"/>
      <c r="H205" s="140"/>
      <c r="I205" s="140"/>
      <c r="J205" s="140"/>
      <c r="K205" s="140"/>
      <c r="L205" s="140"/>
    </row>
    <row r="206" spans="1:12" ht="12.75">
      <c r="A206" s="140"/>
      <c r="B206" s="140"/>
      <c r="C206" s="140"/>
      <c r="D206" s="140"/>
      <c r="E206" s="140"/>
      <c r="F206" s="140"/>
      <c r="G206" s="140"/>
      <c r="H206" s="140"/>
      <c r="I206" s="140"/>
      <c r="J206" s="140"/>
      <c r="K206" s="140"/>
      <c r="L206" s="140"/>
    </row>
  </sheetData>
  <sheetProtection password="DDF3" sheet="1"/>
  <mergeCells count="146">
    <mergeCell ref="F85:G85"/>
    <mergeCell ref="F86:G86"/>
    <mergeCell ref="F26:J27"/>
    <mergeCell ref="F30:J31"/>
    <mergeCell ref="F32:J33"/>
    <mergeCell ref="F34:J35"/>
    <mergeCell ref="F36:J37"/>
    <mergeCell ref="F20:J20"/>
    <mergeCell ref="F21:J21"/>
    <mergeCell ref="F22:J22"/>
    <mergeCell ref="F23:J23"/>
    <mergeCell ref="F24:G25"/>
    <mergeCell ref="F84:G84"/>
    <mergeCell ref="I5:J5"/>
    <mergeCell ref="A1:F1"/>
    <mergeCell ref="F7:J7"/>
    <mergeCell ref="F41:J41"/>
    <mergeCell ref="F8:J9"/>
    <mergeCell ref="F10:J11"/>
    <mergeCell ref="F12:G13"/>
    <mergeCell ref="F14:G15"/>
    <mergeCell ref="F16:J17"/>
    <mergeCell ref="F18:F19"/>
    <mergeCell ref="E22:E23"/>
    <mergeCell ref="E100:G100"/>
    <mergeCell ref="H100:I100"/>
    <mergeCell ref="H99:I99"/>
    <mergeCell ref="H98:I98"/>
    <mergeCell ref="H97:I97"/>
    <mergeCell ref="E98:G98"/>
    <mergeCell ref="E99:G99"/>
    <mergeCell ref="B58:E59"/>
    <mergeCell ref="F38:J39"/>
    <mergeCell ref="D102:G102"/>
    <mergeCell ref="D101:G101"/>
    <mergeCell ref="C103:G103"/>
    <mergeCell ref="H103:I103"/>
    <mergeCell ref="H102:I102"/>
    <mergeCell ref="H101:I101"/>
    <mergeCell ref="C96:D96"/>
    <mergeCell ref="E97:G97"/>
    <mergeCell ref="K7:L7"/>
    <mergeCell ref="I44:I45"/>
    <mergeCell ref="J44:J45"/>
    <mergeCell ref="I14:J15"/>
    <mergeCell ref="H14:H15"/>
    <mergeCell ref="C28:J29"/>
    <mergeCell ref="D44:D47"/>
    <mergeCell ref="E20:E21"/>
    <mergeCell ref="B34:E35"/>
    <mergeCell ref="F44:H44"/>
    <mergeCell ref="C97:C98"/>
    <mergeCell ref="H96:I96"/>
    <mergeCell ref="I12:J13"/>
    <mergeCell ref="H12:H13"/>
    <mergeCell ref="D20:D21"/>
    <mergeCell ref="F58:J59"/>
    <mergeCell ref="F60:J61"/>
    <mergeCell ref="E96:G96"/>
    <mergeCell ref="K12:L13"/>
    <mergeCell ref="C14:E15"/>
    <mergeCell ref="K6:L6"/>
    <mergeCell ref="F45:H45"/>
    <mergeCell ref="F46:H46"/>
    <mergeCell ref="B60:E61"/>
    <mergeCell ref="K60:L61"/>
    <mergeCell ref="B56:E57"/>
    <mergeCell ref="K56:L57"/>
    <mergeCell ref="F56:J57"/>
    <mergeCell ref="B69:D69"/>
    <mergeCell ref="C50:J51"/>
    <mergeCell ref="K50:L51"/>
    <mergeCell ref="B52:E53"/>
    <mergeCell ref="K52:L53"/>
    <mergeCell ref="B54:E55"/>
    <mergeCell ref="K58:L59"/>
    <mergeCell ref="K54:L55"/>
    <mergeCell ref="B42:B51"/>
    <mergeCell ref="C42:E43"/>
    <mergeCell ref="E44:E45"/>
    <mergeCell ref="K44:L45"/>
    <mergeCell ref="K46:L47"/>
    <mergeCell ref="J46:J47"/>
    <mergeCell ref="I46:I47"/>
    <mergeCell ref="K48:L49"/>
    <mergeCell ref="E46:E47"/>
    <mergeCell ref="B38:E39"/>
    <mergeCell ref="K38:L39"/>
    <mergeCell ref="B41:E41"/>
    <mergeCell ref="K41:L41"/>
    <mergeCell ref="D48:E49"/>
    <mergeCell ref="F42:H43"/>
    <mergeCell ref="F47:H47"/>
    <mergeCell ref="F48:J49"/>
    <mergeCell ref="K42:L43"/>
    <mergeCell ref="C44:C49"/>
    <mergeCell ref="K34:L35"/>
    <mergeCell ref="B36:E37"/>
    <mergeCell ref="K36:L37"/>
    <mergeCell ref="K28:L29"/>
    <mergeCell ref="B30:E31"/>
    <mergeCell ref="K30:L31"/>
    <mergeCell ref="B32:E33"/>
    <mergeCell ref="K32:L33"/>
    <mergeCell ref="B8:B29"/>
    <mergeCell ref="D24:E25"/>
    <mergeCell ref="D18:E19"/>
    <mergeCell ref="I18:J19"/>
    <mergeCell ref="D22:D23"/>
    <mergeCell ref="G18:G19"/>
    <mergeCell ref="K24:L25"/>
    <mergeCell ref="D26:E27"/>
    <mergeCell ref="K26:L27"/>
    <mergeCell ref="K18:L19"/>
    <mergeCell ref="K20:L21"/>
    <mergeCell ref="H18:H19"/>
    <mergeCell ref="K8:L9"/>
    <mergeCell ref="C10:E11"/>
    <mergeCell ref="K10:L11"/>
    <mergeCell ref="C8:E9"/>
    <mergeCell ref="C12:E13"/>
    <mergeCell ref="K22:L23"/>
    <mergeCell ref="K14:L15"/>
    <mergeCell ref="C16:C27"/>
    <mergeCell ref="D16:E17"/>
    <mergeCell ref="K16:L17"/>
    <mergeCell ref="A4:C4"/>
    <mergeCell ref="A3:C3"/>
    <mergeCell ref="H2:H3"/>
    <mergeCell ref="D2:G2"/>
    <mergeCell ref="D3:G3"/>
    <mergeCell ref="F52:J53"/>
    <mergeCell ref="I24:J25"/>
    <mergeCell ref="J42:J43"/>
    <mergeCell ref="I42:I43"/>
    <mergeCell ref="D4:L4"/>
    <mergeCell ref="A77:E77"/>
    <mergeCell ref="H24:H25"/>
    <mergeCell ref="A2:C2"/>
    <mergeCell ref="F54:J55"/>
    <mergeCell ref="I1:K1"/>
    <mergeCell ref="I2:K2"/>
    <mergeCell ref="I3:K3"/>
    <mergeCell ref="B7:E7"/>
    <mergeCell ref="A5:C5"/>
    <mergeCell ref="B73:D73"/>
  </mergeCells>
  <dataValidations count="1">
    <dataValidation type="list" allowBlank="1" showInputMessage="1" showErrorMessage="1" sqref="E20:E22 E44:E47">
      <formula1>"〇"</formula1>
    </dataValidation>
  </dataValidations>
  <printOptions horizontalCentered="1"/>
  <pageMargins left="0.5905511811023623" right="0.3937007874015748" top="0.7874015748031497" bottom="0.3937007874015748" header="0.5118110236220472" footer="0.5118110236220472"/>
  <pageSetup fitToHeight="0" fitToWidth="1" horizontalDpi="600" verticalDpi="600" orientation="portrait" paperSize="9" scale="92" r:id="rId1"/>
  <rowBreaks count="1" manualBreakCount="1">
    <brk id="61" max="11"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Z95"/>
  <sheetViews>
    <sheetView zoomScalePageLayoutView="0" workbookViewId="0" topLeftCell="A1">
      <selection activeCell="J23" sqref="J23"/>
    </sheetView>
  </sheetViews>
  <sheetFormatPr defaultColWidth="9.00390625" defaultRowHeight="13.5"/>
  <cols>
    <col min="1" max="1" width="3.00390625" style="92" customWidth="1"/>
    <col min="2" max="2" width="21.375" style="92" bestFit="1" customWidth="1"/>
    <col min="3" max="8" width="3.625" style="92" customWidth="1"/>
    <col min="9" max="9" width="4.50390625" style="92" customWidth="1"/>
    <col min="10" max="10" width="4.00390625" style="92" customWidth="1"/>
    <col min="11" max="15" width="3.625" style="92" customWidth="1"/>
    <col min="16" max="16" width="3.75390625" style="92" customWidth="1"/>
    <col min="17" max="21" width="3.625" style="92" customWidth="1"/>
    <col min="22" max="22" width="10.00390625" style="92" bestFit="1" customWidth="1"/>
    <col min="23" max="16384" width="9.00390625" style="92" customWidth="1"/>
  </cols>
  <sheetData>
    <row r="1" spans="1:52" ht="23.25">
      <c r="A1" s="90" t="s">
        <v>0</v>
      </c>
      <c r="B1" s="91"/>
      <c r="C1" s="91"/>
      <c r="D1" s="91"/>
      <c r="E1" s="91"/>
      <c r="F1" s="91"/>
      <c r="G1" s="91"/>
      <c r="H1" s="91"/>
      <c r="I1" s="91"/>
      <c r="J1" s="91"/>
      <c r="K1" s="91"/>
      <c r="L1" s="91"/>
      <c r="M1" s="374" t="s">
        <v>263</v>
      </c>
      <c r="N1" s="374"/>
      <c r="O1" s="374"/>
      <c r="P1" s="381">
        <f>IF('治験経費算出表'!I1="","",'治験経費算出表'!I1)</f>
      </c>
      <c r="Q1" s="381"/>
      <c r="R1" s="381"/>
      <c r="S1" s="381"/>
      <c r="T1" s="381"/>
      <c r="U1" s="381"/>
      <c r="V1" s="381"/>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row>
    <row r="2" spans="1:52" ht="18.75" customHeight="1">
      <c r="A2" s="93"/>
      <c r="B2" s="93"/>
      <c r="C2" s="93"/>
      <c r="D2" s="93"/>
      <c r="E2" s="93"/>
      <c r="F2" s="93"/>
      <c r="G2" s="93"/>
      <c r="H2" s="93"/>
      <c r="I2" s="93"/>
      <c r="J2" s="93"/>
      <c r="K2" s="93"/>
      <c r="L2" s="93"/>
      <c r="M2" s="374" t="s">
        <v>264</v>
      </c>
      <c r="N2" s="374"/>
      <c r="O2" s="374"/>
      <c r="P2" s="383" t="s">
        <v>333</v>
      </c>
      <c r="Q2" s="384"/>
      <c r="R2" s="384"/>
      <c r="S2" s="384"/>
      <c r="T2" s="384"/>
      <c r="U2" s="384"/>
      <c r="V2" s="385"/>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row>
    <row r="3" spans="1:52" ht="18" customHeight="1">
      <c r="A3" s="93"/>
      <c r="B3" s="93"/>
      <c r="C3" s="93"/>
      <c r="D3" s="93"/>
      <c r="E3" s="93"/>
      <c r="F3" s="93"/>
      <c r="G3" s="93"/>
      <c r="H3" s="93"/>
      <c r="I3" s="93"/>
      <c r="J3" s="93"/>
      <c r="K3" s="93"/>
      <c r="L3" s="93"/>
      <c r="M3" s="374"/>
      <c r="N3" s="374"/>
      <c r="O3" s="374"/>
      <c r="P3" s="386" t="str">
        <f>IF('治験経費算出表'!I3="","",'治験経費算出表'!I3)</f>
        <v>□医薬品　□医療機器　□再生医療</v>
      </c>
      <c r="Q3" s="387"/>
      <c r="R3" s="387"/>
      <c r="S3" s="387"/>
      <c r="T3" s="387"/>
      <c r="U3" s="387"/>
      <c r="V3" s="388"/>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row>
    <row r="4" spans="1:52" ht="18" customHeight="1">
      <c r="A4" s="93"/>
      <c r="B4" s="93"/>
      <c r="C4" s="93"/>
      <c r="D4" s="93"/>
      <c r="E4" s="93"/>
      <c r="F4" s="93"/>
      <c r="G4" s="93"/>
      <c r="H4" s="93"/>
      <c r="I4" s="93"/>
      <c r="J4" s="93"/>
      <c r="K4" s="93"/>
      <c r="L4" s="93"/>
      <c r="M4" s="343" t="s">
        <v>387</v>
      </c>
      <c r="N4" s="343"/>
      <c r="O4" s="343"/>
      <c r="P4" s="382" t="str">
        <f>IF('治験経費算出表'!K6="","",'治験経費算出表'!K6)</f>
        <v>年　　月　　日</v>
      </c>
      <c r="Q4" s="382"/>
      <c r="R4" s="382"/>
      <c r="S4" s="382"/>
      <c r="T4" s="382"/>
      <c r="U4" s="382"/>
      <c r="V4" s="382"/>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row>
    <row r="5" spans="23:52" ht="12.75">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row>
    <row r="6" spans="1:52" ht="21" customHeight="1">
      <c r="A6" s="328" t="s">
        <v>85</v>
      </c>
      <c r="B6" s="328"/>
      <c r="C6" s="375">
        <f>IF('治験経費算出表'!D2="","",'治験経費算出表'!D2)</f>
      </c>
      <c r="D6" s="376"/>
      <c r="E6" s="376"/>
      <c r="F6" s="376"/>
      <c r="G6" s="376"/>
      <c r="H6" s="376"/>
      <c r="I6" s="376"/>
      <c r="J6" s="376"/>
      <c r="K6" s="376"/>
      <c r="L6" s="376"/>
      <c r="M6" s="376"/>
      <c r="N6" s="376"/>
      <c r="O6" s="376"/>
      <c r="P6" s="376"/>
      <c r="Q6" s="376"/>
      <c r="R6" s="376"/>
      <c r="S6" s="376"/>
      <c r="T6" s="376"/>
      <c r="U6" s="376"/>
      <c r="V6" s="377"/>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row>
    <row r="7" spans="1:52" ht="63.75" customHeight="1">
      <c r="A7" s="328" t="s">
        <v>90</v>
      </c>
      <c r="B7" s="328"/>
      <c r="C7" s="329">
        <f>IF('治験経費算出表'!D4="","",'治験経費算出表'!D4)</f>
      </c>
      <c r="D7" s="330"/>
      <c r="E7" s="330"/>
      <c r="F7" s="330"/>
      <c r="G7" s="330"/>
      <c r="H7" s="330"/>
      <c r="I7" s="330"/>
      <c r="J7" s="330"/>
      <c r="K7" s="330"/>
      <c r="L7" s="330"/>
      <c r="M7" s="330"/>
      <c r="N7" s="330"/>
      <c r="O7" s="330"/>
      <c r="P7" s="330"/>
      <c r="Q7" s="330"/>
      <c r="R7" s="330"/>
      <c r="S7" s="330"/>
      <c r="T7" s="330"/>
      <c r="U7" s="330"/>
      <c r="V7" s="331"/>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row>
    <row r="8" spans="1:52" ht="12.75">
      <c r="A8" s="370" t="s">
        <v>207</v>
      </c>
      <c r="B8" s="371"/>
      <c r="C8" s="372">
        <f>IF('治験経費算出表'!D5="","",'治験経費算出表'!D5)</f>
      </c>
      <c r="D8" s="373"/>
      <c r="E8" s="95" t="s">
        <v>269</v>
      </c>
      <c r="F8" s="96"/>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row>
    <row r="9" spans="23:52" ht="12.75">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row>
    <row r="10" spans="1:52" ht="12.75">
      <c r="A10" s="332" t="s">
        <v>15</v>
      </c>
      <c r="B10" s="315"/>
      <c r="C10" s="338" t="s">
        <v>20</v>
      </c>
      <c r="D10" s="341" t="s">
        <v>14</v>
      </c>
      <c r="E10" s="337"/>
      <c r="F10" s="337"/>
      <c r="G10" s="337"/>
      <c r="H10" s="337"/>
      <c r="I10" s="337"/>
      <c r="J10" s="337"/>
      <c r="K10" s="337"/>
      <c r="L10" s="337"/>
      <c r="M10" s="337"/>
      <c r="N10" s="337"/>
      <c r="O10" s="337"/>
      <c r="P10" s="337"/>
      <c r="Q10" s="337"/>
      <c r="R10" s="337"/>
      <c r="S10" s="337"/>
      <c r="T10" s="337"/>
      <c r="U10" s="337"/>
      <c r="V10" s="342"/>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row>
    <row r="11" spans="1:52" ht="19.5" customHeight="1">
      <c r="A11" s="333"/>
      <c r="B11" s="316"/>
      <c r="C11" s="339"/>
      <c r="D11" s="341" t="s">
        <v>16</v>
      </c>
      <c r="E11" s="337"/>
      <c r="F11" s="337"/>
      <c r="G11" s="337"/>
      <c r="H11" s="337"/>
      <c r="I11" s="337"/>
      <c r="J11" s="341" t="s">
        <v>17</v>
      </c>
      <c r="K11" s="337"/>
      <c r="L11" s="337"/>
      <c r="M11" s="337"/>
      <c r="N11" s="337"/>
      <c r="O11" s="342"/>
      <c r="P11" s="343" t="s">
        <v>18</v>
      </c>
      <c r="Q11" s="343"/>
      <c r="R11" s="343"/>
      <c r="S11" s="343"/>
      <c r="T11" s="343"/>
      <c r="U11" s="315"/>
      <c r="V11" s="315" t="s">
        <v>19</v>
      </c>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row>
    <row r="12" spans="1:52" ht="19.5" customHeight="1">
      <c r="A12" s="334"/>
      <c r="B12" s="335"/>
      <c r="C12" s="340"/>
      <c r="D12" s="94"/>
      <c r="E12" s="336" t="s">
        <v>202</v>
      </c>
      <c r="F12" s="336"/>
      <c r="G12" s="336"/>
      <c r="H12" s="98">
        <v>1</v>
      </c>
      <c r="I12" s="98" t="s">
        <v>203</v>
      </c>
      <c r="J12" s="100"/>
      <c r="K12" s="336" t="s">
        <v>202</v>
      </c>
      <c r="L12" s="336"/>
      <c r="M12" s="336"/>
      <c r="N12" s="101">
        <v>3</v>
      </c>
      <c r="O12" s="101" t="s">
        <v>203</v>
      </c>
      <c r="P12" s="97"/>
      <c r="Q12" s="337" t="s">
        <v>202</v>
      </c>
      <c r="R12" s="337"/>
      <c r="S12" s="337"/>
      <c r="T12" s="98">
        <v>5</v>
      </c>
      <c r="U12" s="99" t="s">
        <v>203</v>
      </c>
      <c r="V12" s="316"/>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row>
    <row r="13" spans="1:52" ht="18" customHeight="1">
      <c r="A13" s="102" t="s">
        <v>1</v>
      </c>
      <c r="B13" s="103" t="s">
        <v>4</v>
      </c>
      <c r="C13" s="102">
        <v>2</v>
      </c>
      <c r="D13" s="72"/>
      <c r="E13" s="323" t="s">
        <v>288</v>
      </c>
      <c r="F13" s="324"/>
      <c r="G13" s="324"/>
      <c r="H13" s="324"/>
      <c r="I13" s="325"/>
      <c r="J13" s="72"/>
      <c r="K13" s="323" t="s">
        <v>289</v>
      </c>
      <c r="L13" s="324"/>
      <c r="M13" s="324"/>
      <c r="N13" s="324"/>
      <c r="O13" s="325"/>
      <c r="P13" s="72"/>
      <c r="Q13" s="323" t="s">
        <v>290</v>
      </c>
      <c r="R13" s="324"/>
      <c r="S13" s="324"/>
      <c r="T13" s="324"/>
      <c r="U13" s="325"/>
      <c r="V13" s="154" t="str">
        <f>IF(AND(D13="",J13="",P13=""),"―",IF(AND(P13="",J13=""),C13,IF(P13="",C13*3,C13*5)))</f>
        <v>―</v>
      </c>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row>
    <row r="14" spans="1:52" ht="18" customHeight="1">
      <c r="A14" s="102" t="s">
        <v>41</v>
      </c>
      <c r="B14" s="103" t="s">
        <v>5</v>
      </c>
      <c r="C14" s="102">
        <v>1</v>
      </c>
      <c r="D14" s="72"/>
      <c r="E14" s="323" t="s">
        <v>291</v>
      </c>
      <c r="F14" s="324"/>
      <c r="G14" s="324"/>
      <c r="H14" s="324"/>
      <c r="I14" s="325"/>
      <c r="J14" s="72"/>
      <c r="K14" s="323" t="s">
        <v>292</v>
      </c>
      <c r="L14" s="324"/>
      <c r="M14" s="324"/>
      <c r="N14" s="324"/>
      <c r="O14" s="325"/>
      <c r="P14" s="129"/>
      <c r="Q14" s="344"/>
      <c r="R14" s="345"/>
      <c r="S14" s="345"/>
      <c r="T14" s="345"/>
      <c r="U14" s="346"/>
      <c r="V14" s="154" t="str">
        <f>IF(AND(D14="",J14="",P14=""),"―",IF(AND(P14="",J14=""),C14,IF(P14="",C14*3,C14*5)))</f>
        <v>―</v>
      </c>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row>
    <row r="15" spans="1:52" ht="18" customHeight="1">
      <c r="A15" s="304" t="s">
        <v>2</v>
      </c>
      <c r="B15" s="326" t="s">
        <v>6</v>
      </c>
      <c r="C15" s="304">
        <v>1</v>
      </c>
      <c r="D15" s="306"/>
      <c r="E15" s="317" t="s">
        <v>293</v>
      </c>
      <c r="F15" s="318"/>
      <c r="G15" s="318"/>
      <c r="H15" s="318"/>
      <c r="I15" s="319"/>
      <c r="J15" s="306"/>
      <c r="K15" s="317" t="s">
        <v>295</v>
      </c>
      <c r="L15" s="318"/>
      <c r="M15" s="318"/>
      <c r="N15" s="318"/>
      <c r="O15" s="319"/>
      <c r="P15" s="306"/>
      <c r="Q15" s="317" t="s">
        <v>297</v>
      </c>
      <c r="R15" s="318"/>
      <c r="S15" s="318"/>
      <c r="T15" s="318"/>
      <c r="U15" s="319"/>
      <c r="V15" s="303" t="str">
        <f>IF(AND(D15="",J15="",P15=""),"―",IF(AND(P15="",J15=""),C15,IF(P15="",C15*3,C15*5)))</f>
        <v>―</v>
      </c>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row>
    <row r="16" spans="1:52" ht="18" customHeight="1">
      <c r="A16" s="305"/>
      <c r="B16" s="327"/>
      <c r="C16" s="305"/>
      <c r="D16" s="307"/>
      <c r="E16" s="320" t="s">
        <v>294</v>
      </c>
      <c r="F16" s="321"/>
      <c r="G16" s="321"/>
      <c r="H16" s="321"/>
      <c r="I16" s="322"/>
      <c r="J16" s="307"/>
      <c r="K16" s="320" t="s">
        <v>296</v>
      </c>
      <c r="L16" s="321"/>
      <c r="M16" s="321"/>
      <c r="N16" s="321"/>
      <c r="O16" s="322"/>
      <c r="P16" s="307"/>
      <c r="Q16" s="320"/>
      <c r="R16" s="321"/>
      <c r="S16" s="321"/>
      <c r="T16" s="321"/>
      <c r="U16" s="322"/>
      <c r="V16" s="303"/>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row>
    <row r="17" spans="1:52" ht="18" customHeight="1">
      <c r="A17" s="102" t="s">
        <v>3</v>
      </c>
      <c r="B17" s="103" t="s">
        <v>42</v>
      </c>
      <c r="C17" s="102">
        <v>2</v>
      </c>
      <c r="D17" s="72"/>
      <c r="E17" s="347" t="s">
        <v>43</v>
      </c>
      <c r="F17" s="347"/>
      <c r="G17" s="347"/>
      <c r="H17" s="347"/>
      <c r="I17" s="347"/>
      <c r="J17" s="72"/>
      <c r="K17" s="347" t="s">
        <v>298</v>
      </c>
      <c r="L17" s="347"/>
      <c r="M17" s="347"/>
      <c r="N17" s="347"/>
      <c r="O17" s="347"/>
      <c r="P17" s="72"/>
      <c r="Q17" s="347" t="s">
        <v>299</v>
      </c>
      <c r="R17" s="347"/>
      <c r="S17" s="347"/>
      <c r="T17" s="347"/>
      <c r="U17" s="347"/>
      <c r="V17" s="154" t="str">
        <f>IF(AND(D17="",J17="",P17=""),"―",IF(AND(P17="",J17=""),C17,IF(P17="",C17*3,C17*5)))</f>
        <v>―</v>
      </c>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row>
    <row r="18" spans="1:52" ht="18" customHeight="1">
      <c r="A18" s="102" t="s">
        <v>44</v>
      </c>
      <c r="B18" s="103" t="s">
        <v>7</v>
      </c>
      <c r="C18" s="102">
        <v>3</v>
      </c>
      <c r="D18" s="72"/>
      <c r="E18" s="323" t="s">
        <v>300</v>
      </c>
      <c r="F18" s="324"/>
      <c r="G18" s="324"/>
      <c r="H18" s="324"/>
      <c r="I18" s="325"/>
      <c r="J18" s="129"/>
      <c r="K18" s="344"/>
      <c r="L18" s="345"/>
      <c r="M18" s="345"/>
      <c r="N18" s="345"/>
      <c r="O18" s="346"/>
      <c r="P18" s="129"/>
      <c r="Q18" s="344"/>
      <c r="R18" s="345"/>
      <c r="S18" s="345"/>
      <c r="T18" s="345"/>
      <c r="U18" s="346"/>
      <c r="V18" s="154" t="str">
        <f>IF(AND(D18="",J18="",P18=""),"―",IF(AND(P18="",J18=""),C18,IF(P18="",C18*3,C18*5)))</f>
        <v>―</v>
      </c>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row>
    <row r="19" spans="1:52" ht="18" customHeight="1">
      <c r="A19" s="304" t="s">
        <v>45</v>
      </c>
      <c r="B19" s="326" t="s">
        <v>8</v>
      </c>
      <c r="C19" s="317">
        <v>1</v>
      </c>
      <c r="D19" s="306"/>
      <c r="E19" s="317" t="s">
        <v>306</v>
      </c>
      <c r="F19" s="318"/>
      <c r="G19" s="318"/>
      <c r="H19" s="318"/>
      <c r="I19" s="319"/>
      <c r="J19" s="306"/>
      <c r="K19" s="317" t="s">
        <v>308</v>
      </c>
      <c r="L19" s="318"/>
      <c r="M19" s="318"/>
      <c r="N19" s="318"/>
      <c r="O19" s="319"/>
      <c r="P19" s="306"/>
      <c r="Q19" s="347" t="s">
        <v>310</v>
      </c>
      <c r="R19" s="347"/>
      <c r="S19" s="347"/>
      <c r="T19" s="347"/>
      <c r="U19" s="347"/>
      <c r="V19" s="303" t="str">
        <f>IF(AND(D19="",J19="",P19=""),"―",IF(AND(P19="",J19=""),C19,IF(P19="",C19*3,C19*5)))</f>
        <v>―</v>
      </c>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row>
    <row r="20" spans="1:52" ht="18" customHeight="1">
      <c r="A20" s="305"/>
      <c r="B20" s="327"/>
      <c r="C20" s="320"/>
      <c r="D20" s="307"/>
      <c r="E20" s="320" t="s">
        <v>307</v>
      </c>
      <c r="F20" s="321"/>
      <c r="G20" s="321"/>
      <c r="H20" s="321"/>
      <c r="I20" s="322"/>
      <c r="J20" s="307"/>
      <c r="K20" s="320" t="s">
        <v>309</v>
      </c>
      <c r="L20" s="321"/>
      <c r="M20" s="321"/>
      <c r="N20" s="321"/>
      <c r="O20" s="322"/>
      <c r="P20" s="307"/>
      <c r="Q20" s="347"/>
      <c r="R20" s="347"/>
      <c r="S20" s="347"/>
      <c r="T20" s="347"/>
      <c r="U20" s="347"/>
      <c r="V20" s="303"/>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row>
    <row r="21" spans="1:52" ht="18" customHeight="1">
      <c r="A21" s="102" t="s">
        <v>46</v>
      </c>
      <c r="B21" s="103" t="s">
        <v>9</v>
      </c>
      <c r="C21" s="102">
        <v>1</v>
      </c>
      <c r="D21" s="72"/>
      <c r="E21" s="347" t="s">
        <v>311</v>
      </c>
      <c r="F21" s="347"/>
      <c r="G21" s="347"/>
      <c r="H21" s="347"/>
      <c r="I21" s="347"/>
      <c r="J21" s="72"/>
      <c r="K21" s="347" t="s">
        <v>312</v>
      </c>
      <c r="L21" s="347"/>
      <c r="M21" s="347"/>
      <c r="N21" s="347"/>
      <c r="O21" s="347"/>
      <c r="P21" s="72"/>
      <c r="Q21" s="323" t="s">
        <v>313</v>
      </c>
      <c r="R21" s="324"/>
      <c r="S21" s="324"/>
      <c r="T21" s="324"/>
      <c r="U21" s="325"/>
      <c r="V21" s="154" t="str">
        <f>IF(AND(D21="",J21="",P21=""),"―",IF(AND(P21="",J21=""),C21,IF(P21="",C21*3,C21*5)))</f>
        <v>―</v>
      </c>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row>
    <row r="22" spans="1:52" ht="18" customHeight="1">
      <c r="A22" s="304" t="s">
        <v>47</v>
      </c>
      <c r="B22" s="326" t="s">
        <v>10</v>
      </c>
      <c r="C22" s="102">
        <v>3</v>
      </c>
      <c r="D22" s="154">
        <f>IF(J23="","",IF(J23&lt;=4,"〇",""))</f>
      </c>
      <c r="E22" s="323" t="s">
        <v>305</v>
      </c>
      <c r="F22" s="324"/>
      <c r="G22" s="324"/>
      <c r="H22" s="324"/>
      <c r="I22" s="325"/>
      <c r="J22" s="153">
        <f>IF(J23="","",IF(AND(J23&gt;=5,J23&lt;=24),"〇",""))</f>
      </c>
      <c r="K22" s="323" t="s">
        <v>304</v>
      </c>
      <c r="L22" s="324"/>
      <c r="M22" s="324"/>
      <c r="N22" s="324"/>
      <c r="O22" s="325"/>
      <c r="P22" s="152">
        <f>IF(J23="","",IF(J23&gt;=25,"〇",""))</f>
      </c>
      <c r="Q22" s="347" t="s">
        <v>303</v>
      </c>
      <c r="R22" s="347"/>
      <c r="S22" s="347"/>
      <c r="T22" s="347"/>
      <c r="U22" s="347"/>
      <c r="V22" s="154" t="str">
        <f>IF(AND(D22="",J22="",P22=""),"―",IF(AND(P22="",J22=""),C22,IF(P22="",C22*3,C22*5)))</f>
        <v>―</v>
      </c>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row>
    <row r="23" spans="1:52" ht="36" customHeight="1">
      <c r="A23" s="305"/>
      <c r="B23" s="327"/>
      <c r="C23" s="379" t="s">
        <v>314</v>
      </c>
      <c r="D23" s="380"/>
      <c r="E23" s="380"/>
      <c r="F23" s="380"/>
      <c r="G23" s="380"/>
      <c r="H23" s="380"/>
      <c r="I23" s="380"/>
      <c r="J23" s="73"/>
      <c r="K23" s="130" t="s">
        <v>301</v>
      </c>
      <c r="L23" s="130"/>
      <c r="M23" s="130"/>
      <c r="N23" s="130"/>
      <c r="O23" s="130"/>
      <c r="P23" s="364" t="s">
        <v>302</v>
      </c>
      <c r="Q23" s="365"/>
      <c r="R23" s="365"/>
      <c r="S23" s="365"/>
      <c r="T23" s="365"/>
      <c r="U23" s="366"/>
      <c r="V23" s="154">
        <f>IF(J23="",0,IF(J23&lt;50,0,9*ROUNDUP((J23-49)/25,0)))</f>
        <v>0</v>
      </c>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row>
    <row r="24" spans="1:52" ht="18" customHeight="1">
      <c r="A24" s="304" t="s">
        <v>48</v>
      </c>
      <c r="B24" s="326" t="s">
        <v>11</v>
      </c>
      <c r="C24" s="304">
        <v>1</v>
      </c>
      <c r="D24" s="306"/>
      <c r="E24" s="317" t="s">
        <v>315</v>
      </c>
      <c r="F24" s="318"/>
      <c r="G24" s="318"/>
      <c r="H24" s="318"/>
      <c r="I24" s="319"/>
      <c r="J24" s="355"/>
      <c r="K24" s="317" t="s">
        <v>318</v>
      </c>
      <c r="L24" s="318"/>
      <c r="M24" s="318"/>
      <c r="N24" s="318"/>
      <c r="O24" s="319"/>
      <c r="P24" s="355"/>
      <c r="Q24" s="317" t="s">
        <v>316</v>
      </c>
      <c r="R24" s="318"/>
      <c r="S24" s="318"/>
      <c r="T24" s="318"/>
      <c r="U24" s="319"/>
      <c r="V24" s="303" t="str">
        <f>IF(AND(D24="",J24="",P24=""),"―",IF(AND(P24="",J24=""),C24,IF(P24="",C24*3,C24*5)))</f>
        <v>―</v>
      </c>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row>
    <row r="25" spans="1:52" ht="28.5" customHeight="1">
      <c r="A25" s="305"/>
      <c r="B25" s="363"/>
      <c r="C25" s="305"/>
      <c r="D25" s="307"/>
      <c r="E25" s="320"/>
      <c r="F25" s="321"/>
      <c r="G25" s="321"/>
      <c r="H25" s="321"/>
      <c r="I25" s="322"/>
      <c r="J25" s="307"/>
      <c r="K25" s="357" t="s">
        <v>319</v>
      </c>
      <c r="L25" s="358"/>
      <c r="M25" s="358"/>
      <c r="N25" s="358"/>
      <c r="O25" s="359"/>
      <c r="P25" s="307"/>
      <c r="Q25" s="320"/>
      <c r="R25" s="321"/>
      <c r="S25" s="321"/>
      <c r="T25" s="321"/>
      <c r="U25" s="322"/>
      <c r="V25" s="303"/>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row>
    <row r="26" spans="1:52" ht="18" customHeight="1">
      <c r="A26" s="317" t="s">
        <v>49</v>
      </c>
      <c r="B26" s="106" t="s">
        <v>12</v>
      </c>
      <c r="C26" s="304">
        <v>1</v>
      </c>
      <c r="D26" s="306"/>
      <c r="E26" s="348" t="s">
        <v>317</v>
      </c>
      <c r="F26" s="348"/>
      <c r="G26" s="348"/>
      <c r="H26" s="348"/>
      <c r="I26" s="348"/>
      <c r="J26" s="306"/>
      <c r="K26" s="348" t="s">
        <v>50</v>
      </c>
      <c r="L26" s="348"/>
      <c r="M26" s="348"/>
      <c r="N26" s="348"/>
      <c r="O26" s="348"/>
      <c r="P26" s="306"/>
      <c r="Q26" s="348" t="s">
        <v>320</v>
      </c>
      <c r="R26" s="348"/>
      <c r="S26" s="348"/>
      <c r="T26" s="348"/>
      <c r="U26" s="348"/>
      <c r="V26" s="303" t="str">
        <f>IF(AND(D26="",J26="",P26=""),"―",IF(AND(P26="",J26=""),C26,IF(P26="",C26*3,C26*5)))</f>
        <v>―</v>
      </c>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row>
    <row r="27" spans="1:52" ht="18" customHeight="1">
      <c r="A27" s="320"/>
      <c r="B27" s="107" t="s">
        <v>13</v>
      </c>
      <c r="C27" s="305"/>
      <c r="D27" s="307"/>
      <c r="E27" s="348"/>
      <c r="F27" s="348"/>
      <c r="G27" s="348"/>
      <c r="H27" s="348"/>
      <c r="I27" s="348"/>
      <c r="J27" s="307"/>
      <c r="K27" s="348"/>
      <c r="L27" s="348"/>
      <c r="M27" s="348"/>
      <c r="N27" s="348"/>
      <c r="O27" s="348"/>
      <c r="P27" s="307"/>
      <c r="Q27" s="348"/>
      <c r="R27" s="348"/>
      <c r="S27" s="348"/>
      <c r="T27" s="348"/>
      <c r="U27" s="348"/>
      <c r="V27" s="303"/>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row>
    <row r="28" spans="1:52" ht="36" customHeight="1">
      <c r="A28" s="102" t="s">
        <v>51</v>
      </c>
      <c r="B28" s="108" t="s">
        <v>21</v>
      </c>
      <c r="C28" s="102">
        <v>2</v>
      </c>
      <c r="D28" s="72"/>
      <c r="E28" s="348" t="s">
        <v>322</v>
      </c>
      <c r="F28" s="348"/>
      <c r="G28" s="348"/>
      <c r="H28" s="348"/>
      <c r="I28" s="348"/>
      <c r="J28" s="72"/>
      <c r="K28" s="348" t="s">
        <v>52</v>
      </c>
      <c r="L28" s="348"/>
      <c r="M28" s="348"/>
      <c r="N28" s="348"/>
      <c r="O28" s="348"/>
      <c r="P28" s="72"/>
      <c r="Q28" s="348" t="s">
        <v>321</v>
      </c>
      <c r="R28" s="348"/>
      <c r="S28" s="348"/>
      <c r="T28" s="348"/>
      <c r="U28" s="348"/>
      <c r="V28" s="154" t="str">
        <f>IF(AND(D28="",J28="",P28=""),"―",IF(AND(P28="",J28=""),C28,IF(P28="",C28*3,C28*5)))</f>
        <v>―</v>
      </c>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row>
    <row r="29" spans="1:52" ht="18" customHeight="1">
      <c r="A29" s="102" t="s">
        <v>53</v>
      </c>
      <c r="B29" s="106" t="s">
        <v>22</v>
      </c>
      <c r="C29" s="102">
        <v>1</v>
      </c>
      <c r="D29" s="72"/>
      <c r="E29" s="348" t="s">
        <v>322</v>
      </c>
      <c r="F29" s="348"/>
      <c r="G29" s="348"/>
      <c r="H29" s="348"/>
      <c r="I29" s="348"/>
      <c r="J29" s="72"/>
      <c r="K29" s="348" t="s">
        <v>52</v>
      </c>
      <c r="L29" s="348"/>
      <c r="M29" s="348"/>
      <c r="N29" s="348"/>
      <c r="O29" s="348"/>
      <c r="P29" s="72"/>
      <c r="Q29" s="348" t="s">
        <v>321</v>
      </c>
      <c r="R29" s="348"/>
      <c r="S29" s="348"/>
      <c r="T29" s="348"/>
      <c r="U29" s="348"/>
      <c r="V29" s="154" t="str">
        <f>IF(AND(D29="",J29="",P29=""),"―",IF(AND(P29="",J29=""),C29,IF(P29="",C29*3,C29*5)))</f>
        <v>―</v>
      </c>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row>
    <row r="30" spans="1:52" ht="18" customHeight="1">
      <c r="A30" s="317" t="s">
        <v>54</v>
      </c>
      <c r="B30" s="106" t="s">
        <v>23</v>
      </c>
      <c r="C30" s="319">
        <v>1</v>
      </c>
      <c r="D30" s="306"/>
      <c r="E30" s="347" t="s">
        <v>330</v>
      </c>
      <c r="F30" s="347"/>
      <c r="G30" s="347"/>
      <c r="H30" s="347"/>
      <c r="I30" s="347"/>
      <c r="J30" s="306"/>
      <c r="K30" s="347" t="s">
        <v>55</v>
      </c>
      <c r="L30" s="347"/>
      <c r="M30" s="347"/>
      <c r="N30" s="347"/>
      <c r="O30" s="347"/>
      <c r="P30" s="306"/>
      <c r="Q30" s="347" t="s">
        <v>329</v>
      </c>
      <c r="R30" s="347"/>
      <c r="S30" s="347"/>
      <c r="T30" s="347"/>
      <c r="U30" s="347"/>
      <c r="V30" s="303" t="str">
        <f>IF(AND(D30="",J30="",P30=""),"―",IF(AND(P30="",J30=""),C30,IF(P30="",C30*3,C30*5)))</f>
        <v>―</v>
      </c>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row>
    <row r="31" spans="1:52" ht="18" customHeight="1">
      <c r="A31" s="353"/>
      <c r="B31" s="109" t="s">
        <v>24</v>
      </c>
      <c r="C31" s="354"/>
      <c r="D31" s="355"/>
      <c r="E31" s="347"/>
      <c r="F31" s="347"/>
      <c r="G31" s="347"/>
      <c r="H31" s="347"/>
      <c r="I31" s="347"/>
      <c r="J31" s="355"/>
      <c r="K31" s="347"/>
      <c r="L31" s="347"/>
      <c r="M31" s="347"/>
      <c r="N31" s="347"/>
      <c r="O31" s="347"/>
      <c r="P31" s="355"/>
      <c r="Q31" s="347"/>
      <c r="R31" s="347"/>
      <c r="S31" s="347"/>
      <c r="T31" s="347"/>
      <c r="U31" s="347"/>
      <c r="V31" s="303"/>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row>
    <row r="32" spans="1:52" ht="18" customHeight="1">
      <c r="A32" s="320"/>
      <c r="B32" s="109" t="s">
        <v>25</v>
      </c>
      <c r="C32" s="322"/>
      <c r="D32" s="355"/>
      <c r="E32" s="347"/>
      <c r="F32" s="347"/>
      <c r="G32" s="347"/>
      <c r="H32" s="347"/>
      <c r="I32" s="347"/>
      <c r="J32" s="355"/>
      <c r="K32" s="347"/>
      <c r="L32" s="347"/>
      <c r="M32" s="347"/>
      <c r="N32" s="347"/>
      <c r="O32" s="347"/>
      <c r="P32" s="355"/>
      <c r="Q32" s="347"/>
      <c r="R32" s="347"/>
      <c r="S32" s="347"/>
      <c r="T32" s="347"/>
      <c r="U32" s="347"/>
      <c r="V32" s="303"/>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row>
    <row r="33" spans="1:52" ht="18" customHeight="1">
      <c r="A33" s="317" t="s">
        <v>56</v>
      </c>
      <c r="B33" s="106" t="s">
        <v>26</v>
      </c>
      <c r="C33" s="317">
        <v>3</v>
      </c>
      <c r="D33" s="132"/>
      <c r="E33" s="133"/>
      <c r="F33" s="133"/>
      <c r="G33" s="134"/>
      <c r="H33" s="134"/>
      <c r="I33" s="134"/>
      <c r="J33" s="134"/>
      <c r="K33" s="349" t="s">
        <v>205</v>
      </c>
      <c r="L33" s="349"/>
      <c r="M33" s="349"/>
      <c r="N33" s="351"/>
      <c r="O33" s="351"/>
      <c r="P33" s="309" t="s">
        <v>204</v>
      </c>
      <c r="Q33" s="318"/>
      <c r="R33" s="133"/>
      <c r="S33" s="133"/>
      <c r="T33" s="133"/>
      <c r="U33" s="319"/>
      <c r="V33" s="303" t="str">
        <f>IF(N33="","―",N33*C33)</f>
        <v>―</v>
      </c>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row>
    <row r="34" spans="1:52" ht="18" customHeight="1">
      <c r="A34" s="320"/>
      <c r="B34" s="109" t="s">
        <v>27</v>
      </c>
      <c r="C34" s="320"/>
      <c r="D34" s="124"/>
      <c r="E34" s="135"/>
      <c r="F34" s="135"/>
      <c r="G34" s="136"/>
      <c r="H34" s="136"/>
      <c r="I34" s="136"/>
      <c r="J34" s="136"/>
      <c r="K34" s="350"/>
      <c r="L34" s="350"/>
      <c r="M34" s="350"/>
      <c r="N34" s="352"/>
      <c r="O34" s="352"/>
      <c r="P34" s="356"/>
      <c r="Q34" s="321"/>
      <c r="R34" s="135"/>
      <c r="S34" s="135"/>
      <c r="T34" s="135"/>
      <c r="U34" s="322"/>
      <c r="V34" s="303"/>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row>
    <row r="35" spans="1:52" ht="18" customHeight="1">
      <c r="A35" s="317" t="s">
        <v>57</v>
      </c>
      <c r="B35" s="106" t="s">
        <v>28</v>
      </c>
      <c r="C35" s="318">
        <v>2</v>
      </c>
      <c r="D35" s="132"/>
      <c r="E35" s="133"/>
      <c r="F35" s="133"/>
      <c r="G35" s="134"/>
      <c r="H35" s="134"/>
      <c r="I35" s="134"/>
      <c r="J35" s="134"/>
      <c r="K35" s="349" t="s">
        <v>205</v>
      </c>
      <c r="L35" s="349"/>
      <c r="M35" s="349"/>
      <c r="N35" s="351"/>
      <c r="O35" s="351"/>
      <c r="P35" s="309" t="s">
        <v>204</v>
      </c>
      <c r="Q35" s="318"/>
      <c r="R35" s="133"/>
      <c r="S35" s="133"/>
      <c r="T35" s="133"/>
      <c r="U35" s="319"/>
      <c r="V35" s="303" t="str">
        <f>IF(N35="","―",N35*C35)</f>
        <v>―</v>
      </c>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row>
    <row r="36" spans="1:52" ht="18" customHeight="1">
      <c r="A36" s="320"/>
      <c r="B36" s="107" t="s">
        <v>29</v>
      </c>
      <c r="C36" s="321"/>
      <c r="D36" s="124"/>
      <c r="E36" s="135"/>
      <c r="F36" s="135"/>
      <c r="G36" s="136"/>
      <c r="H36" s="136"/>
      <c r="I36" s="136"/>
      <c r="J36" s="136"/>
      <c r="K36" s="350"/>
      <c r="L36" s="350"/>
      <c r="M36" s="350"/>
      <c r="N36" s="352"/>
      <c r="O36" s="352"/>
      <c r="P36" s="356"/>
      <c r="Q36" s="321"/>
      <c r="R36" s="135"/>
      <c r="S36" s="135"/>
      <c r="T36" s="135"/>
      <c r="U36" s="322"/>
      <c r="V36" s="303"/>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row>
    <row r="37" spans="1:52" ht="18" customHeight="1">
      <c r="A37" s="102" t="s">
        <v>58</v>
      </c>
      <c r="B37" s="107" t="s">
        <v>30</v>
      </c>
      <c r="C37" s="105">
        <v>5</v>
      </c>
      <c r="D37" s="138"/>
      <c r="E37" s="131"/>
      <c r="F37" s="131"/>
      <c r="G37" s="95"/>
      <c r="H37" s="95"/>
      <c r="I37" s="95"/>
      <c r="J37" s="95"/>
      <c r="K37" s="365" t="s">
        <v>205</v>
      </c>
      <c r="L37" s="365"/>
      <c r="M37" s="365"/>
      <c r="N37" s="314"/>
      <c r="O37" s="314"/>
      <c r="P37" s="131" t="s">
        <v>204</v>
      </c>
      <c r="Q37" s="131"/>
      <c r="R37" s="95"/>
      <c r="S37" s="95"/>
      <c r="T37" s="95"/>
      <c r="U37" s="96"/>
      <c r="V37" s="154" t="str">
        <f>IF(N37="","―",N37*C37)</f>
        <v>―</v>
      </c>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row>
    <row r="38" spans="1:52" ht="18" customHeight="1">
      <c r="A38" s="102" t="s">
        <v>59</v>
      </c>
      <c r="B38" s="106" t="s">
        <v>31</v>
      </c>
      <c r="C38" s="102">
        <v>7</v>
      </c>
      <c r="D38" s="72"/>
      <c r="E38" s="347" t="s">
        <v>323</v>
      </c>
      <c r="F38" s="347"/>
      <c r="G38" s="347"/>
      <c r="H38" s="347"/>
      <c r="I38" s="347"/>
      <c r="J38" s="137"/>
      <c r="K38" s="360"/>
      <c r="L38" s="361"/>
      <c r="M38" s="361"/>
      <c r="N38" s="361"/>
      <c r="O38" s="362"/>
      <c r="P38" s="137"/>
      <c r="Q38" s="360"/>
      <c r="R38" s="361"/>
      <c r="S38" s="361"/>
      <c r="T38" s="361"/>
      <c r="U38" s="362"/>
      <c r="V38" s="154" t="str">
        <f>IF(AND(D38="",J38="",P38=""),"―",IF(AND(P38="",J38=""),C38,IF(P38="",C38*3,C38*5)))</f>
        <v>―</v>
      </c>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row>
    <row r="39" spans="1:52" ht="18" customHeight="1">
      <c r="A39" s="317" t="s">
        <v>60</v>
      </c>
      <c r="B39" s="106" t="s">
        <v>32</v>
      </c>
      <c r="C39" s="304">
        <v>5</v>
      </c>
      <c r="D39" s="306"/>
      <c r="E39" s="317" t="s">
        <v>326</v>
      </c>
      <c r="F39" s="318"/>
      <c r="G39" s="318"/>
      <c r="H39" s="318"/>
      <c r="I39" s="319"/>
      <c r="J39" s="306"/>
      <c r="K39" s="317" t="s">
        <v>327</v>
      </c>
      <c r="L39" s="318"/>
      <c r="M39" s="318"/>
      <c r="N39" s="318"/>
      <c r="O39" s="319"/>
      <c r="P39" s="306"/>
      <c r="Q39" s="347" t="s">
        <v>328</v>
      </c>
      <c r="R39" s="347"/>
      <c r="S39" s="347"/>
      <c r="T39" s="347"/>
      <c r="U39" s="347"/>
      <c r="V39" s="303" t="str">
        <f>IF(AND(D39="",J39="",P39=""),"―",IF(AND(P39="",J39=""),C39,IF(P39="",C39*3,C39*5)))</f>
        <v>―</v>
      </c>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row>
    <row r="40" spans="1:52" ht="18" customHeight="1">
      <c r="A40" s="320"/>
      <c r="B40" s="107" t="s">
        <v>33</v>
      </c>
      <c r="C40" s="305"/>
      <c r="D40" s="307"/>
      <c r="E40" s="320"/>
      <c r="F40" s="321"/>
      <c r="G40" s="321"/>
      <c r="H40" s="321"/>
      <c r="I40" s="322"/>
      <c r="J40" s="307"/>
      <c r="K40" s="320"/>
      <c r="L40" s="321"/>
      <c r="M40" s="321"/>
      <c r="N40" s="321"/>
      <c r="O40" s="322"/>
      <c r="P40" s="307"/>
      <c r="Q40" s="347"/>
      <c r="R40" s="347"/>
      <c r="S40" s="347"/>
      <c r="T40" s="347"/>
      <c r="U40" s="347"/>
      <c r="V40" s="303"/>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row>
    <row r="41" spans="1:52" ht="18" customHeight="1">
      <c r="A41" s="102" t="s">
        <v>61</v>
      </c>
      <c r="B41" s="107" t="s">
        <v>34</v>
      </c>
      <c r="C41" s="102">
        <v>2</v>
      </c>
      <c r="D41" s="72"/>
      <c r="E41" s="347" t="s">
        <v>324</v>
      </c>
      <c r="F41" s="347"/>
      <c r="G41" s="347"/>
      <c r="H41" s="347"/>
      <c r="I41" s="347"/>
      <c r="J41" s="72"/>
      <c r="K41" s="347" t="s">
        <v>325</v>
      </c>
      <c r="L41" s="347"/>
      <c r="M41" s="347"/>
      <c r="N41" s="347"/>
      <c r="O41" s="347"/>
      <c r="P41" s="129"/>
      <c r="Q41" s="344"/>
      <c r="R41" s="345"/>
      <c r="S41" s="345"/>
      <c r="T41" s="345"/>
      <c r="U41" s="346"/>
      <c r="V41" s="154" t="str">
        <f>IF(AND(D41="",J41="",P41=""),"―",IF(AND(P41="",J41=""),C41,IF(P41="",C41*3,C41*5)))</f>
        <v>―</v>
      </c>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row>
    <row r="42" spans="1:52" ht="18" customHeight="1">
      <c r="A42" s="308" t="s">
        <v>35</v>
      </c>
      <c r="B42" s="309"/>
      <c r="C42" s="310"/>
      <c r="D42" s="308" t="s">
        <v>36</v>
      </c>
      <c r="E42" s="309"/>
      <c r="F42" s="309"/>
      <c r="G42" s="309"/>
      <c r="H42" s="309"/>
      <c r="I42" s="309"/>
      <c r="J42" s="309"/>
      <c r="K42" s="309"/>
      <c r="L42" s="309"/>
      <c r="M42" s="309"/>
      <c r="N42" s="309"/>
      <c r="O42" s="309"/>
      <c r="P42" s="309"/>
      <c r="Q42" s="309"/>
      <c r="R42" s="309"/>
      <c r="S42" s="309"/>
      <c r="T42" s="309"/>
      <c r="U42" s="309"/>
      <c r="V42" s="154">
        <f>SUM(V13:V37,V41)</f>
        <v>0</v>
      </c>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row>
    <row r="43" spans="1:52" ht="18" customHeight="1">
      <c r="A43" s="311"/>
      <c r="B43" s="312"/>
      <c r="C43" s="313"/>
      <c r="D43" s="378" t="s">
        <v>62</v>
      </c>
      <c r="E43" s="356"/>
      <c r="F43" s="356"/>
      <c r="G43" s="356"/>
      <c r="H43" s="356"/>
      <c r="I43" s="356"/>
      <c r="J43" s="356"/>
      <c r="K43" s="356"/>
      <c r="L43" s="356"/>
      <c r="M43" s="356"/>
      <c r="N43" s="356"/>
      <c r="O43" s="356"/>
      <c r="P43" s="356"/>
      <c r="Q43" s="356"/>
      <c r="R43" s="356"/>
      <c r="S43" s="356"/>
      <c r="T43" s="356"/>
      <c r="U43" s="356"/>
      <c r="V43" s="154">
        <f>SUM(V38:V40)</f>
        <v>0</v>
      </c>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row>
    <row r="44" spans="1:52" ht="18" customHeight="1">
      <c r="A44" s="113"/>
      <c r="B44" s="111"/>
      <c r="C44" s="111"/>
      <c r="D44" s="111"/>
      <c r="E44" s="111"/>
      <c r="F44" s="111"/>
      <c r="G44" s="111"/>
      <c r="H44" s="111"/>
      <c r="I44" s="116"/>
      <c r="J44" s="116"/>
      <c r="K44" s="116"/>
      <c r="L44" s="116"/>
      <c r="M44" s="116"/>
      <c r="N44" s="116"/>
      <c r="O44" s="116"/>
      <c r="P44" s="116"/>
      <c r="Q44" s="116"/>
      <c r="R44" s="116"/>
      <c r="S44" s="116"/>
      <c r="T44" s="116"/>
      <c r="U44" s="116"/>
      <c r="V44" s="117"/>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row>
    <row r="45" spans="1:52" ht="18" customHeight="1">
      <c r="A45" s="114" t="s">
        <v>65</v>
      </c>
      <c r="B45" s="118"/>
      <c r="C45" s="301">
        <f>V42</f>
        <v>0</v>
      </c>
      <c r="D45" s="301"/>
      <c r="F45" s="119" t="s">
        <v>38</v>
      </c>
      <c r="G45" s="75"/>
      <c r="H45" s="75"/>
      <c r="J45" s="119"/>
      <c r="K45" s="302">
        <f>C8</f>
      </c>
      <c r="L45" s="302"/>
      <c r="M45" s="302"/>
      <c r="N45" s="119"/>
      <c r="O45" s="120" t="s">
        <v>262</v>
      </c>
      <c r="P45" s="367">
        <f>IF(C8="","",C45*6000*K45)</f>
      </c>
      <c r="Q45" s="367"/>
      <c r="R45" s="367"/>
      <c r="S45" s="367"/>
      <c r="T45" s="367"/>
      <c r="U45" s="367"/>
      <c r="V45" s="121" t="s">
        <v>133</v>
      </c>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row>
    <row r="46" spans="1:52" ht="18" customHeight="1">
      <c r="A46" s="114" t="s">
        <v>66</v>
      </c>
      <c r="B46" s="118"/>
      <c r="C46" s="301">
        <f>V43</f>
        <v>0</v>
      </c>
      <c r="D46" s="301"/>
      <c r="F46" s="119" t="s">
        <v>39</v>
      </c>
      <c r="G46" s="115"/>
      <c r="H46" s="115"/>
      <c r="J46" s="119"/>
      <c r="K46" s="119"/>
      <c r="L46" s="119"/>
      <c r="M46" s="119"/>
      <c r="N46" s="119"/>
      <c r="O46" s="110" t="s">
        <v>64</v>
      </c>
      <c r="P46" s="367">
        <f>IF(C8="","",C46*6000)</f>
      </c>
      <c r="Q46" s="367"/>
      <c r="R46" s="367"/>
      <c r="S46" s="367"/>
      <c r="T46" s="367"/>
      <c r="U46" s="367"/>
      <c r="V46" s="121" t="s">
        <v>133</v>
      </c>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row>
    <row r="47" spans="1:52" ht="18" customHeight="1">
      <c r="A47" s="122"/>
      <c r="B47" s="118" t="s">
        <v>40</v>
      </c>
      <c r="C47" s="110"/>
      <c r="D47" s="110"/>
      <c r="E47" s="110"/>
      <c r="F47" s="110" t="s">
        <v>63</v>
      </c>
      <c r="G47" s="110"/>
      <c r="L47" s="123"/>
      <c r="M47" s="123"/>
      <c r="N47" s="123"/>
      <c r="O47" s="120" t="s">
        <v>64</v>
      </c>
      <c r="P47" s="368">
        <f>SUM(P45:U46)</f>
        <v>0</v>
      </c>
      <c r="Q47" s="369"/>
      <c r="R47" s="369"/>
      <c r="S47" s="369"/>
      <c r="T47" s="369"/>
      <c r="U47" s="369"/>
      <c r="V47" s="121" t="s">
        <v>133</v>
      </c>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row>
    <row r="48" spans="1:52" ht="18" customHeight="1">
      <c r="A48" s="124"/>
      <c r="B48" s="112"/>
      <c r="C48" s="104"/>
      <c r="D48" s="104"/>
      <c r="E48" s="104"/>
      <c r="F48" s="104"/>
      <c r="G48" s="104"/>
      <c r="H48" s="104"/>
      <c r="I48" s="104"/>
      <c r="J48" s="104"/>
      <c r="K48" s="104"/>
      <c r="L48" s="104"/>
      <c r="M48" s="104"/>
      <c r="N48" s="104"/>
      <c r="O48" s="125"/>
      <c r="P48" s="125"/>
      <c r="Q48" s="125"/>
      <c r="R48" s="125"/>
      <c r="S48" s="125"/>
      <c r="T48" s="125"/>
      <c r="U48" s="104"/>
      <c r="V48" s="126"/>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row>
    <row r="49" spans="1:52" ht="12.75">
      <c r="A49" s="140"/>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row>
    <row r="50" spans="1:52" ht="12.75">
      <c r="A50" s="140"/>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row>
    <row r="51" spans="1:52" ht="12.7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row>
    <row r="52" spans="1:52" ht="12.75">
      <c r="A52" s="140"/>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row>
    <row r="53" spans="1:52" ht="12.75">
      <c r="A53" s="140"/>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row>
    <row r="54" spans="1:52" ht="12.75">
      <c r="A54" s="140"/>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row>
    <row r="55" spans="1:52" ht="12.75">
      <c r="A55" s="140"/>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row>
    <row r="56" spans="1:52" ht="12.75">
      <c r="A56" s="140"/>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row>
    <row r="57" spans="1:52" ht="12.75">
      <c r="A57" s="140"/>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row>
    <row r="58" spans="1:52" ht="12.75">
      <c r="A58" s="140"/>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row>
    <row r="59" spans="1:52" ht="12.75">
      <c r="A59" s="140"/>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row>
    <row r="60" spans="1:52" ht="12.75">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row>
    <row r="61" spans="1:52" ht="12.75">
      <c r="A61" s="140"/>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row>
    <row r="62" spans="1:52" ht="12.75">
      <c r="A62" s="140"/>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row>
    <row r="63" spans="1:52" ht="12.75">
      <c r="A63" s="140"/>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row>
    <row r="64" spans="1:52" ht="12.75">
      <c r="A64" s="140"/>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row>
    <row r="65" spans="1:52" ht="12.75">
      <c r="A65" s="140"/>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row>
    <row r="66" spans="1:52" ht="12.75">
      <c r="A66" s="140"/>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row>
    <row r="67" spans="1:52" ht="12.75">
      <c r="A67" s="140"/>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row>
    <row r="68" spans="1:52" ht="12.75">
      <c r="A68" s="140"/>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row>
    <row r="69" spans="1:52" ht="12.75">
      <c r="A69" s="140"/>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row>
    <row r="70" spans="1:52" ht="12.75">
      <c r="A70" s="140"/>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row>
    <row r="71" spans="1:52" ht="12.75">
      <c r="A71" s="140"/>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row>
    <row r="72" spans="1:52" ht="12.75">
      <c r="A72" s="140"/>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row>
    <row r="73" spans="1:52" ht="12.75">
      <c r="A73" s="140"/>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row>
    <row r="74" spans="1:52" ht="12.75">
      <c r="A74" s="140"/>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row>
    <row r="75" spans="1:52" ht="12.75">
      <c r="A75" s="140"/>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row>
    <row r="76" spans="1:52" ht="12.75">
      <c r="A76" s="140"/>
      <c r="B76" s="140"/>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row>
    <row r="77" spans="1:52" ht="12.75">
      <c r="A77" s="140"/>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row>
    <row r="78" spans="1:52" ht="12.75">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row>
    <row r="79" spans="1:52" ht="12.75">
      <c r="A79" s="140"/>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row>
    <row r="80" spans="1:52" ht="12.75">
      <c r="A80" s="140"/>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row>
    <row r="81" spans="1:52" ht="12.75">
      <c r="A81" s="140"/>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row>
    <row r="82" spans="1:52" ht="12.75">
      <c r="A82" s="140"/>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row>
    <row r="83" spans="1:52" ht="12.75">
      <c r="A83" s="140"/>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row>
    <row r="84" spans="1:52" ht="12.75">
      <c r="A84" s="140"/>
      <c r="B84" s="140"/>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row>
    <row r="85" spans="1:52" ht="12.75">
      <c r="A85" s="140"/>
      <c r="B85" s="140"/>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row>
    <row r="86" spans="1:52" ht="12.75">
      <c r="A86" s="140"/>
      <c r="B86" s="140"/>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row>
    <row r="87" spans="1:52" ht="12.75">
      <c r="A87" s="140"/>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row>
    <row r="88" spans="1:52" ht="12.75">
      <c r="A88" s="140"/>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row>
    <row r="89" spans="1:52" ht="12.75">
      <c r="A89" s="140"/>
      <c r="B89" s="140"/>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row>
    <row r="90" spans="1:52" ht="12.75">
      <c r="A90" s="140"/>
      <c r="B90" s="140"/>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row>
    <row r="91" spans="1:52" ht="12.75">
      <c r="A91" s="140"/>
      <c r="B91" s="140"/>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row>
    <row r="92" spans="1:52" ht="12.75">
      <c r="A92" s="140"/>
      <c r="B92" s="140"/>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row>
    <row r="93" spans="1:52" ht="12.75">
      <c r="A93" s="140"/>
      <c r="B93" s="140"/>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row>
    <row r="94" spans="1:52" ht="12.75">
      <c r="A94" s="140"/>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row>
    <row r="95" spans="1:52" ht="12.75">
      <c r="A95" s="140"/>
      <c r="B95" s="140"/>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row>
  </sheetData>
  <sheetProtection password="DDF3" sheet="1"/>
  <protectedRanges>
    <protectedRange sqref="A6:A7 I23:J23" name="治験依頼者入力箇所"/>
    <protectedRange sqref="N33:O37" name="治験依頼者入力箇所_1"/>
  </protectedRanges>
  <mergeCells count="146">
    <mergeCell ref="M4:O4"/>
    <mergeCell ref="M1:O1"/>
    <mergeCell ref="P1:V1"/>
    <mergeCell ref="P4:V4"/>
    <mergeCell ref="P2:V2"/>
    <mergeCell ref="P3:V3"/>
    <mergeCell ref="A8:B8"/>
    <mergeCell ref="C8:D8"/>
    <mergeCell ref="M2:O3"/>
    <mergeCell ref="A6:B6"/>
    <mergeCell ref="C6:V6"/>
    <mergeCell ref="D43:U43"/>
    <mergeCell ref="C23:I23"/>
    <mergeCell ref="K35:M36"/>
    <mergeCell ref="K37:M37"/>
    <mergeCell ref="K41:O41"/>
    <mergeCell ref="E38:I38"/>
    <mergeCell ref="E39:I40"/>
    <mergeCell ref="P26:P27"/>
    <mergeCell ref="Q26:U27"/>
    <mergeCell ref="Q28:U28"/>
    <mergeCell ref="P47:U47"/>
    <mergeCell ref="U33:U34"/>
    <mergeCell ref="U35:U36"/>
    <mergeCell ref="Q38:U38"/>
    <mergeCell ref="Q39:U40"/>
    <mergeCell ref="P39:P40"/>
    <mergeCell ref="Q41:U41"/>
    <mergeCell ref="P46:U46"/>
    <mergeCell ref="P45:U45"/>
    <mergeCell ref="D42:U42"/>
    <mergeCell ref="Q30:U32"/>
    <mergeCell ref="J30:J32"/>
    <mergeCell ref="P30:P32"/>
    <mergeCell ref="K30:O32"/>
    <mergeCell ref="E30:I32"/>
    <mergeCell ref="Q19:U20"/>
    <mergeCell ref="J24:J25"/>
    <mergeCell ref="P24:P25"/>
    <mergeCell ref="P19:P20"/>
    <mergeCell ref="Q21:U21"/>
    <mergeCell ref="K19:O19"/>
    <mergeCell ref="K20:O20"/>
    <mergeCell ref="J19:J20"/>
    <mergeCell ref="Q29:U29"/>
    <mergeCell ref="A24:A25"/>
    <mergeCell ref="B24:B25"/>
    <mergeCell ref="C24:C25"/>
    <mergeCell ref="P23:U23"/>
    <mergeCell ref="E24:I25"/>
    <mergeCell ref="J26:J27"/>
    <mergeCell ref="K28:O28"/>
    <mergeCell ref="K29:O29"/>
    <mergeCell ref="K26:O27"/>
    <mergeCell ref="D11:I11"/>
    <mergeCell ref="Q13:U13"/>
    <mergeCell ref="E29:I29"/>
    <mergeCell ref="Q18:U18"/>
    <mergeCell ref="Q17:U17"/>
    <mergeCell ref="D26:D27"/>
    <mergeCell ref="P15:P16"/>
    <mergeCell ref="K21:O21"/>
    <mergeCell ref="K22:O22"/>
    <mergeCell ref="Q22:U22"/>
    <mergeCell ref="E28:I28"/>
    <mergeCell ref="K25:O25"/>
    <mergeCell ref="K24:O24"/>
    <mergeCell ref="E41:I41"/>
    <mergeCell ref="A39:A40"/>
    <mergeCell ref="A33:A34"/>
    <mergeCell ref="C33:C34"/>
    <mergeCell ref="K39:O40"/>
    <mergeCell ref="K38:O38"/>
    <mergeCell ref="J39:J40"/>
    <mergeCell ref="N33:O34"/>
    <mergeCell ref="A35:A36"/>
    <mergeCell ref="D30:D32"/>
    <mergeCell ref="Q35:Q36"/>
    <mergeCell ref="A26:A27"/>
    <mergeCell ref="C26:C27"/>
    <mergeCell ref="P33:P34"/>
    <mergeCell ref="P35:P36"/>
    <mergeCell ref="Q33:Q34"/>
    <mergeCell ref="C35:C36"/>
    <mergeCell ref="K33:M34"/>
    <mergeCell ref="N35:O36"/>
    <mergeCell ref="A30:A32"/>
    <mergeCell ref="C30:C32"/>
    <mergeCell ref="E15:I15"/>
    <mergeCell ref="E16:I16"/>
    <mergeCell ref="J15:J16"/>
    <mergeCell ref="E17:I17"/>
    <mergeCell ref="E21:I21"/>
    <mergeCell ref="D24:D25"/>
    <mergeCell ref="A22:A23"/>
    <mergeCell ref="B22:B23"/>
    <mergeCell ref="K18:O18"/>
    <mergeCell ref="K17:O17"/>
    <mergeCell ref="Q24:U25"/>
    <mergeCell ref="E26:I27"/>
    <mergeCell ref="E22:I22"/>
    <mergeCell ref="A19:A20"/>
    <mergeCell ref="B19:B20"/>
    <mergeCell ref="C19:C20"/>
    <mergeCell ref="Q14:U14"/>
    <mergeCell ref="Q15:U16"/>
    <mergeCell ref="E14:I14"/>
    <mergeCell ref="C15:C16"/>
    <mergeCell ref="K14:O14"/>
    <mergeCell ref="K13:O13"/>
    <mergeCell ref="K16:O16"/>
    <mergeCell ref="K15:O15"/>
    <mergeCell ref="E13:I13"/>
    <mergeCell ref="D15:D16"/>
    <mergeCell ref="A7:B7"/>
    <mergeCell ref="C7:V7"/>
    <mergeCell ref="A10:B12"/>
    <mergeCell ref="E12:G12"/>
    <mergeCell ref="Q12:S12"/>
    <mergeCell ref="K12:M12"/>
    <mergeCell ref="C10:C12"/>
    <mergeCell ref="D10:V10"/>
    <mergeCell ref="J11:O11"/>
    <mergeCell ref="P11:U11"/>
    <mergeCell ref="D19:D20"/>
    <mergeCell ref="E19:I19"/>
    <mergeCell ref="E20:I20"/>
    <mergeCell ref="E18:I18"/>
    <mergeCell ref="A15:A16"/>
    <mergeCell ref="B15:B16"/>
    <mergeCell ref="V15:V16"/>
    <mergeCell ref="V11:V12"/>
    <mergeCell ref="V19:V20"/>
    <mergeCell ref="V24:V25"/>
    <mergeCell ref="V26:V27"/>
    <mergeCell ref="V30:V32"/>
    <mergeCell ref="C45:D45"/>
    <mergeCell ref="C46:D46"/>
    <mergeCell ref="K45:M45"/>
    <mergeCell ref="V33:V34"/>
    <mergeCell ref="V35:V36"/>
    <mergeCell ref="V39:V40"/>
    <mergeCell ref="C39:C40"/>
    <mergeCell ref="D39:D40"/>
    <mergeCell ref="A42:C43"/>
    <mergeCell ref="N37:O37"/>
  </mergeCells>
  <dataValidations count="2">
    <dataValidation type="list" allowBlank="1" showInputMessage="1" showErrorMessage="1" sqref="D13:D14 J13:J14 P13 D17:D18 D21 J17 J21 P21 P17 D28:D29 J28:J29 P28:P29 D38 D41 J41">
      <formula1>",〇"</formula1>
    </dataValidation>
    <dataValidation type="list" allowBlank="1" showInputMessage="1" showErrorMessage="1" sqref="D15:D16 J15:J16 P15:P16 D19:D20 J19:J20 P19:P20 D24:D27 J24:J27 P24:P27 D30:D32 J30:J32 P30:P32 P39:P40 J39:J40 D39:D40">
      <formula1>"〇"</formula1>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tabColor rgb="FFFF0000"/>
  </sheetPr>
  <dimension ref="A1:V37"/>
  <sheetViews>
    <sheetView zoomScalePageLayoutView="0" workbookViewId="0" topLeftCell="A1">
      <selection activeCell="C7" sqref="C7:V7"/>
    </sheetView>
  </sheetViews>
  <sheetFormatPr defaultColWidth="9.00390625" defaultRowHeight="13.5"/>
  <cols>
    <col min="1" max="1" width="3.00390625" style="36" customWidth="1"/>
    <col min="2" max="2" width="21.375" style="36" bestFit="1" customWidth="1"/>
    <col min="3" max="21" width="3.625" style="36" customWidth="1"/>
    <col min="22" max="22" width="10.00390625" style="36" bestFit="1" customWidth="1"/>
    <col min="23" max="23" width="9.00390625" style="36" customWidth="1"/>
    <col min="24" max="28" width="3.625" style="36" customWidth="1"/>
    <col min="29" max="16384" width="9.00390625" style="36" customWidth="1"/>
  </cols>
  <sheetData>
    <row r="1" spans="1:22" ht="23.25">
      <c r="A1" s="78" t="s">
        <v>267</v>
      </c>
      <c r="B1" s="74"/>
      <c r="C1" s="74"/>
      <c r="D1" s="74"/>
      <c r="E1" s="74"/>
      <c r="F1" s="74"/>
      <c r="G1" s="74"/>
      <c r="H1" s="74"/>
      <c r="I1" s="74"/>
      <c r="J1" s="74"/>
      <c r="K1" s="74"/>
      <c r="L1" s="74"/>
      <c r="M1" s="413" t="s">
        <v>263</v>
      </c>
      <c r="N1" s="413"/>
      <c r="O1" s="413"/>
      <c r="P1" s="381">
        <f>IF('治験経費算出表'!I1="","",'治験経費算出表'!I1)</f>
      </c>
      <c r="Q1" s="381"/>
      <c r="R1" s="381"/>
      <c r="S1" s="381"/>
      <c r="T1" s="381"/>
      <c r="U1" s="381"/>
      <c r="V1" s="381"/>
    </row>
    <row r="2" spans="1:22" ht="18.75" customHeight="1">
      <c r="A2" s="76"/>
      <c r="B2" s="76"/>
      <c r="C2" s="76"/>
      <c r="D2" s="76"/>
      <c r="E2" s="76"/>
      <c r="F2" s="76"/>
      <c r="G2" s="76"/>
      <c r="H2" s="76"/>
      <c r="I2" s="76"/>
      <c r="J2" s="76"/>
      <c r="K2" s="76"/>
      <c r="L2" s="76"/>
      <c r="M2" s="413" t="s">
        <v>264</v>
      </c>
      <c r="N2" s="413"/>
      <c r="O2" s="413"/>
      <c r="P2" s="383" t="s">
        <v>333</v>
      </c>
      <c r="Q2" s="384"/>
      <c r="R2" s="384"/>
      <c r="S2" s="384"/>
      <c r="T2" s="384"/>
      <c r="U2" s="384"/>
      <c r="V2" s="385"/>
    </row>
    <row r="3" spans="1:22" ht="18" customHeight="1">
      <c r="A3" s="76"/>
      <c r="B3" s="76"/>
      <c r="C3" s="76"/>
      <c r="D3" s="76"/>
      <c r="E3" s="76"/>
      <c r="F3" s="76"/>
      <c r="G3" s="76"/>
      <c r="H3" s="76"/>
      <c r="I3" s="76"/>
      <c r="J3" s="76"/>
      <c r="K3" s="76"/>
      <c r="L3" s="76"/>
      <c r="M3" s="413"/>
      <c r="N3" s="413"/>
      <c r="O3" s="413"/>
      <c r="P3" s="386" t="str">
        <f>IF('治験経費算出表'!I3="","",'治験経費算出表'!I3)</f>
        <v>□医薬品　□医療機器　□再生医療</v>
      </c>
      <c r="Q3" s="387"/>
      <c r="R3" s="387"/>
      <c r="S3" s="387"/>
      <c r="T3" s="387"/>
      <c r="U3" s="387"/>
      <c r="V3" s="388"/>
    </row>
    <row r="4" spans="1:22" ht="18" customHeight="1">
      <c r="A4" s="76"/>
      <c r="B4" s="76"/>
      <c r="C4" s="76"/>
      <c r="D4" s="76"/>
      <c r="E4" s="76"/>
      <c r="F4" s="76"/>
      <c r="G4" s="76"/>
      <c r="H4" s="76"/>
      <c r="I4" s="76"/>
      <c r="J4" s="76"/>
      <c r="K4" s="76"/>
      <c r="L4" s="76"/>
      <c r="M4" s="412" t="s">
        <v>387</v>
      </c>
      <c r="N4" s="412"/>
      <c r="O4" s="412"/>
      <c r="P4" s="382" t="str">
        <f>IF('治験経費算出表'!K6="","",'治験経費算出表'!K6)</f>
        <v>年　　月　　日</v>
      </c>
      <c r="Q4" s="382"/>
      <c r="R4" s="382"/>
      <c r="S4" s="382"/>
      <c r="T4" s="382"/>
      <c r="U4" s="382"/>
      <c r="V4" s="382"/>
    </row>
    <row r="6" spans="1:22" ht="21" customHeight="1">
      <c r="A6" s="286" t="s">
        <v>336</v>
      </c>
      <c r="B6" s="286"/>
      <c r="C6" s="416">
        <f>IF('治験経費算出表'!D2="","",'治験経費算出表'!D2)</f>
      </c>
      <c r="D6" s="416"/>
      <c r="E6" s="416"/>
      <c r="F6" s="416"/>
      <c r="G6" s="416"/>
      <c r="H6" s="416"/>
      <c r="I6" s="416"/>
      <c r="J6" s="416"/>
      <c r="K6" s="416"/>
      <c r="L6" s="416"/>
      <c r="M6" s="416"/>
      <c r="N6" s="416"/>
      <c r="O6" s="416"/>
      <c r="P6" s="416"/>
      <c r="Q6" s="416"/>
      <c r="R6" s="416"/>
      <c r="S6" s="416"/>
      <c r="T6" s="416"/>
      <c r="U6" s="416"/>
      <c r="V6" s="416"/>
    </row>
    <row r="7" spans="1:22" ht="63.75" customHeight="1">
      <c r="A7" s="417" t="s">
        <v>335</v>
      </c>
      <c r="B7" s="417"/>
      <c r="C7" s="418">
        <f>IF('治験経費算出表'!D4="","",'治験経費算出表'!D4)</f>
      </c>
      <c r="D7" s="418"/>
      <c r="E7" s="418"/>
      <c r="F7" s="418"/>
      <c r="G7" s="418"/>
      <c r="H7" s="418"/>
      <c r="I7" s="418"/>
      <c r="J7" s="418"/>
      <c r="K7" s="418"/>
      <c r="L7" s="418"/>
      <c r="M7" s="418"/>
      <c r="N7" s="418"/>
      <c r="O7" s="418"/>
      <c r="P7" s="418"/>
      <c r="Q7" s="418"/>
      <c r="R7" s="418"/>
      <c r="S7" s="418"/>
      <c r="T7" s="418"/>
      <c r="U7" s="418"/>
      <c r="V7" s="418"/>
    </row>
    <row r="8" spans="1:6" ht="12.75">
      <c r="A8" s="286" t="s">
        <v>270</v>
      </c>
      <c r="B8" s="286"/>
      <c r="C8" s="372">
        <f>IF('治験経費算出表'!D5="","",'治験経費算出表'!D5)</f>
      </c>
      <c r="D8" s="373"/>
      <c r="E8" s="83" t="s">
        <v>268</v>
      </c>
      <c r="F8" s="40"/>
    </row>
    <row r="9" spans="2:22" ht="12.75">
      <c r="B9" s="84"/>
      <c r="C9" s="64"/>
      <c r="D9" s="64"/>
      <c r="E9" s="64"/>
      <c r="F9" s="64"/>
      <c r="G9" s="64"/>
      <c r="H9" s="64"/>
      <c r="U9" s="63"/>
      <c r="V9" s="64"/>
    </row>
    <row r="10" spans="1:22" ht="12.75">
      <c r="A10" s="389" t="s">
        <v>15</v>
      </c>
      <c r="B10" s="390"/>
      <c r="C10" s="395" t="s">
        <v>20</v>
      </c>
      <c r="D10" s="389" t="s">
        <v>14</v>
      </c>
      <c r="E10" s="412"/>
      <c r="F10" s="412"/>
      <c r="G10" s="412"/>
      <c r="H10" s="412"/>
      <c r="I10" s="412"/>
      <c r="J10" s="412"/>
      <c r="K10" s="412"/>
      <c r="L10" s="412"/>
      <c r="M10" s="412"/>
      <c r="N10" s="412"/>
      <c r="O10" s="412"/>
      <c r="P10" s="412"/>
      <c r="Q10" s="412"/>
      <c r="R10" s="412"/>
      <c r="S10" s="412"/>
      <c r="T10" s="412"/>
      <c r="U10" s="412"/>
      <c r="V10" s="390"/>
    </row>
    <row r="11" spans="1:22" ht="19.5" customHeight="1">
      <c r="A11" s="391"/>
      <c r="B11" s="392"/>
      <c r="C11" s="396"/>
      <c r="D11" s="413" t="s">
        <v>16</v>
      </c>
      <c r="E11" s="413"/>
      <c r="F11" s="413"/>
      <c r="G11" s="413"/>
      <c r="H11" s="413"/>
      <c r="I11" s="413"/>
      <c r="J11" s="398" t="s">
        <v>17</v>
      </c>
      <c r="K11" s="398"/>
      <c r="L11" s="398"/>
      <c r="M11" s="398"/>
      <c r="N11" s="398"/>
      <c r="O11" s="398"/>
      <c r="P11" s="398" t="s">
        <v>18</v>
      </c>
      <c r="Q11" s="398"/>
      <c r="R11" s="398"/>
      <c r="S11" s="398"/>
      <c r="T11" s="398"/>
      <c r="U11" s="398"/>
      <c r="V11" s="398" t="s">
        <v>19</v>
      </c>
    </row>
    <row r="12" spans="1:22" ht="19.5" customHeight="1">
      <c r="A12" s="393"/>
      <c r="B12" s="394"/>
      <c r="C12" s="397"/>
      <c r="D12" s="79"/>
      <c r="E12" s="415" t="s">
        <v>202</v>
      </c>
      <c r="F12" s="415"/>
      <c r="G12" s="415"/>
      <c r="H12" s="68">
        <v>1</v>
      </c>
      <c r="I12" s="68" t="s">
        <v>203</v>
      </c>
      <c r="J12" s="65"/>
      <c r="K12" s="419" t="s">
        <v>202</v>
      </c>
      <c r="L12" s="419"/>
      <c r="M12" s="419"/>
      <c r="N12" s="34">
        <v>2</v>
      </c>
      <c r="O12" s="34" t="s">
        <v>203</v>
      </c>
      <c r="P12" s="65"/>
      <c r="Q12" s="419" t="s">
        <v>202</v>
      </c>
      <c r="R12" s="419"/>
      <c r="S12" s="419"/>
      <c r="T12" s="34">
        <v>3</v>
      </c>
      <c r="U12" s="66" t="s">
        <v>203</v>
      </c>
      <c r="V12" s="399"/>
    </row>
    <row r="13" spans="1:22" ht="20.25" customHeight="1">
      <c r="A13" s="1" t="s">
        <v>1</v>
      </c>
      <c r="B13" s="2" t="s">
        <v>67</v>
      </c>
      <c r="C13" s="1">
        <v>1</v>
      </c>
      <c r="D13" s="71"/>
      <c r="E13" s="400" t="s">
        <v>337</v>
      </c>
      <c r="F13" s="400"/>
      <c r="G13" s="400"/>
      <c r="H13" s="400"/>
      <c r="I13" s="400"/>
      <c r="J13" s="71"/>
      <c r="K13" s="400" t="s">
        <v>338</v>
      </c>
      <c r="L13" s="400"/>
      <c r="M13" s="400"/>
      <c r="N13" s="400"/>
      <c r="O13" s="400"/>
      <c r="P13" s="71"/>
      <c r="Q13" s="400" t="s">
        <v>339</v>
      </c>
      <c r="R13" s="400"/>
      <c r="S13" s="400"/>
      <c r="T13" s="400"/>
      <c r="U13" s="400"/>
      <c r="V13" s="155" t="str">
        <f>IF(AND(D13="",J13="",P13=""),"―",IF(AND(P13="",J13=""),C13,IF(P13="",C13*2,C13*3)))</f>
        <v>―</v>
      </c>
    </row>
    <row r="14" spans="1:22" ht="20.25" customHeight="1">
      <c r="A14" s="1" t="s">
        <v>41</v>
      </c>
      <c r="B14" s="2" t="s">
        <v>42</v>
      </c>
      <c r="C14" s="1">
        <v>2</v>
      </c>
      <c r="D14" s="71"/>
      <c r="E14" s="400" t="s">
        <v>43</v>
      </c>
      <c r="F14" s="400"/>
      <c r="G14" s="400"/>
      <c r="H14" s="400"/>
      <c r="I14" s="400"/>
      <c r="J14" s="71"/>
      <c r="K14" s="400" t="s">
        <v>298</v>
      </c>
      <c r="L14" s="400"/>
      <c r="M14" s="400"/>
      <c r="N14" s="400"/>
      <c r="O14" s="400"/>
      <c r="P14" s="71"/>
      <c r="Q14" s="400" t="s">
        <v>299</v>
      </c>
      <c r="R14" s="400"/>
      <c r="S14" s="400"/>
      <c r="T14" s="400"/>
      <c r="U14" s="400"/>
      <c r="V14" s="155" t="str">
        <f>IF(AND(D14="",J14="",P14=""),"―",IF(AND(P14="",J14=""),C14,IF(P14="",C14*2,C14*3)))</f>
        <v>―</v>
      </c>
    </row>
    <row r="15" spans="1:22" ht="20.25" customHeight="1">
      <c r="A15" s="403" t="s">
        <v>2</v>
      </c>
      <c r="B15" s="410" t="s">
        <v>10</v>
      </c>
      <c r="C15" s="403">
        <v>3</v>
      </c>
      <c r="D15" s="155">
        <f>IF(J16="","",IF(J16&lt;=4,"〇",""))</f>
      </c>
      <c r="E15" s="400" t="s">
        <v>305</v>
      </c>
      <c r="F15" s="400"/>
      <c r="G15" s="400"/>
      <c r="H15" s="400"/>
      <c r="I15" s="400"/>
      <c r="J15" s="159">
        <f>IF(J16="","",IF(AND(J16&gt;=5,J16&lt;=24),"〇",""))</f>
      </c>
      <c r="K15" s="400" t="s">
        <v>304</v>
      </c>
      <c r="L15" s="400"/>
      <c r="M15" s="400"/>
      <c r="N15" s="400"/>
      <c r="O15" s="400"/>
      <c r="P15" s="159">
        <f>IF(J16="","",IF(J16&gt;=25,"〇",""))</f>
      </c>
      <c r="Q15" s="400" t="s">
        <v>303</v>
      </c>
      <c r="R15" s="400"/>
      <c r="S15" s="400"/>
      <c r="T15" s="400"/>
      <c r="U15" s="400"/>
      <c r="V15" s="155" t="str">
        <f>IF(AND(D15="",J15="",P15=""),"―",IF(AND(P15="",J15=""),C15,IF(P15="",C15*2,C15*3)))</f>
        <v>―</v>
      </c>
    </row>
    <row r="16" spans="1:22" ht="39.75" customHeight="1">
      <c r="A16" s="404"/>
      <c r="B16" s="411"/>
      <c r="C16" s="404"/>
      <c r="D16" s="420" t="s">
        <v>266</v>
      </c>
      <c r="E16" s="420"/>
      <c r="F16" s="420"/>
      <c r="G16" s="420"/>
      <c r="H16" s="420"/>
      <c r="I16" s="420"/>
      <c r="J16" s="86"/>
      <c r="K16" s="30" t="s">
        <v>301</v>
      </c>
      <c r="P16" s="421" t="s">
        <v>302</v>
      </c>
      <c r="Q16" s="422"/>
      <c r="R16" s="422"/>
      <c r="S16" s="422"/>
      <c r="T16" s="422"/>
      <c r="U16" s="423"/>
      <c r="V16" s="155">
        <f>IF(J16="",0,IF(J16&lt;50,0,9*ROUNDUP((J16-49)/25,0)))</f>
        <v>0</v>
      </c>
    </row>
    <row r="17" spans="1:22" ht="20.25" customHeight="1">
      <c r="A17" s="1" t="s">
        <v>3</v>
      </c>
      <c r="B17" s="29" t="s">
        <v>68</v>
      </c>
      <c r="C17" s="1">
        <v>1</v>
      </c>
      <c r="D17" s="71"/>
      <c r="E17" s="400" t="s">
        <v>340</v>
      </c>
      <c r="F17" s="400"/>
      <c r="G17" s="400"/>
      <c r="H17" s="400"/>
      <c r="I17" s="400"/>
      <c r="J17" s="71"/>
      <c r="K17" s="400" t="s">
        <v>341</v>
      </c>
      <c r="L17" s="400"/>
      <c r="M17" s="400"/>
      <c r="N17" s="400"/>
      <c r="O17" s="400"/>
      <c r="P17" s="59"/>
      <c r="Q17" s="400" t="s">
        <v>342</v>
      </c>
      <c r="R17" s="400"/>
      <c r="S17" s="400"/>
      <c r="T17" s="400"/>
      <c r="U17" s="400"/>
      <c r="V17" s="155" t="str">
        <f>IF(AND(D17="",J17="",P17=""),"―",IF(AND(P17="",J17=""),C17,IF(P17="",C17*2,C17*3)))</f>
        <v>―</v>
      </c>
    </row>
    <row r="18" spans="1:22" ht="20.25" customHeight="1">
      <c r="A18" s="1" t="s">
        <v>44</v>
      </c>
      <c r="B18" s="2" t="s">
        <v>69</v>
      </c>
      <c r="C18" s="1">
        <v>1</v>
      </c>
      <c r="D18" s="71"/>
      <c r="E18" s="400" t="s">
        <v>345</v>
      </c>
      <c r="F18" s="400"/>
      <c r="G18" s="400"/>
      <c r="H18" s="400"/>
      <c r="I18" s="400"/>
      <c r="J18" s="71"/>
      <c r="K18" s="400" t="s">
        <v>344</v>
      </c>
      <c r="L18" s="400"/>
      <c r="M18" s="400"/>
      <c r="N18" s="400"/>
      <c r="O18" s="400"/>
      <c r="P18" s="71"/>
      <c r="Q18" s="400" t="s">
        <v>343</v>
      </c>
      <c r="R18" s="400"/>
      <c r="S18" s="400"/>
      <c r="T18" s="400"/>
      <c r="U18" s="400"/>
      <c r="V18" s="155" t="str">
        <f>IF(AND(D18="",J18="",P18=""),"―",IF(AND(P18="",J18=""),C18,IF(P18="",C18*2,C18*3)))</f>
        <v>―</v>
      </c>
    </row>
    <row r="19" spans="1:22" s="49" customFormat="1" ht="20.25" customHeight="1">
      <c r="A19" s="1" t="s">
        <v>45</v>
      </c>
      <c r="B19" s="29" t="s">
        <v>70</v>
      </c>
      <c r="C19" s="1">
        <v>2</v>
      </c>
      <c r="D19" s="158"/>
      <c r="E19" s="424"/>
      <c r="F19" s="425"/>
      <c r="G19" s="425"/>
      <c r="H19" s="425"/>
      <c r="I19" s="426"/>
      <c r="J19" s="71"/>
      <c r="K19" s="400" t="s">
        <v>346</v>
      </c>
      <c r="L19" s="400"/>
      <c r="M19" s="400"/>
      <c r="N19" s="400"/>
      <c r="O19" s="400"/>
      <c r="P19" s="71"/>
      <c r="Q19" s="400" t="s">
        <v>347</v>
      </c>
      <c r="R19" s="400"/>
      <c r="S19" s="400"/>
      <c r="T19" s="400"/>
      <c r="U19" s="400"/>
      <c r="V19" s="155" t="str">
        <f>IF(AND(D19="",J19="",P19=""),"―",IF(AND(P19="",J19=""),C19,IF(P19="",C19*2,C19*3)))</f>
        <v>―</v>
      </c>
    </row>
    <row r="20" spans="1:22" ht="20.25" customHeight="1">
      <c r="A20" s="1" t="s">
        <v>46</v>
      </c>
      <c r="B20" s="2" t="s">
        <v>71</v>
      </c>
      <c r="C20" s="1">
        <v>2</v>
      </c>
      <c r="D20" s="158"/>
      <c r="E20" s="424"/>
      <c r="F20" s="425"/>
      <c r="G20" s="425"/>
      <c r="H20" s="425"/>
      <c r="I20" s="426"/>
      <c r="J20" s="71"/>
      <c r="K20" s="400" t="s">
        <v>349</v>
      </c>
      <c r="L20" s="400"/>
      <c r="M20" s="400"/>
      <c r="N20" s="400"/>
      <c r="O20" s="400"/>
      <c r="P20" s="71"/>
      <c r="Q20" s="400" t="s">
        <v>348</v>
      </c>
      <c r="R20" s="400"/>
      <c r="S20" s="400"/>
      <c r="T20" s="400"/>
      <c r="U20" s="400"/>
      <c r="V20" s="155" t="str">
        <f>IF(AND(D20="",J20="",P20=""),"―",IF(AND(P20="",J20=""),C20,IF(P20="",C20*2,C20*3)))</f>
        <v>―</v>
      </c>
    </row>
    <row r="21" spans="1:22" ht="20.25" customHeight="1">
      <c r="A21" s="403" t="s">
        <v>47</v>
      </c>
      <c r="B21" s="4" t="s">
        <v>73</v>
      </c>
      <c r="C21" s="403">
        <v>2</v>
      </c>
      <c r="D21" s="433"/>
      <c r="E21" s="427"/>
      <c r="F21" s="428"/>
      <c r="G21" s="428"/>
      <c r="H21" s="428"/>
      <c r="I21" s="429"/>
      <c r="J21" s="306"/>
      <c r="K21" s="400" t="s">
        <v>72</v>
      </c>
      <c r="L21" s="400"/>
      <c r="M21" s="400"/>
      <c r="N21" s="400"/>
      <c r="O21" s="400"/>
      <c r="P21" s="306"/>
      <c r="Q21" s="400" t="s">
        <v>350</v>
      </c>
      <c r="R21" s="400"/>
      <c r="S21" s="400"/>
      <c r="T21" s="400"/>
      <c r="U21" s="400"/>
      <c r="V21" s="414" t="str">
        <f>IF(AND(D21="",J21="",P21=""),"―",IF(AND(P21="",J21=""),C21,IF(P21="",C21*2,C21*3)))</f>
        <v>―</v>
      </c>
    </row>
    <row r="22" spans="1:22" ht="20.25" customHeight="1">
      <c r="A22" s="404"/>
      <c r="B22" s="7" t="s">
        <v>74</v>
      </c>
      <c r="C22" s="404"/>
      <c r="D22" s="434"/>
      <c r="E22" s="430"/>
      <c r="F22" s="431"/>
      <c r="G22" s="431"/>
      <c r="H22" s="431"/>
      <c r="I22" s="432"/>
      <c r="J22" s="307"/>
      <c r="K22" s="400"/>
      <c r="L22" s="400"/>
      <c r="M22" s="400"/>
      <c r="N22" s="400"/>
      <c r="O22" s="400"/>
      <c r="P22" s="307"/>
      <c r="Q22" s="400"/>
      <c r="R22" s="400"/>
      <c r="S22" s="400"/>
      <c r="T22" s="400"/>
      <c r="U22" s="400"/>
      <c r="V22" s="414"/>
    </row>
    <row r="23" spans="1:22" ht="20.25" customHeight="1">
      <c r="A23" s="403" t="s">
        <v>48</v>
      </c>
      <c r="B23" s="4" t="s">
        <v>75</v>
      </c>
      <c r="C23" s="403">
        <v>2</v>
      </c>
      <c r="D23" s="306"/>
      <c r="E23" s="400" t="s">
        <v>351</v>
      </c>
      <c r="F23" s="400"/>
      <c r="G23" s="400"/>
      <c r="H23" s="400"/>
      <c r="I23" s="400"/>
      <c r="J23" s="433"/>
      <c r="K23" s="427"/>
      <c r="L23" s="428"/>
      <c r="M23" s="428"/>
      <c r="N23" s="428"/>
      <c r="O23" s="429"/>
      <c r="P23" s="433"/>
      <c r="Q23" s="427"/>
      <c r="R23" s="428"/>
      <c r="S23" s="428"/>
      <c r="T23" s="428"/>
      <c r="U23" s="429"/>
      <c r="V23" s="414" t="str">
        <f>IF(AND(D23="",J23="",P23=""),"―",IF(AND(P23="",J23=""),C23,IF(P23="",C23*2,C23*3)))</f>
        <v>―</v>
      </c>
    </row>
    <row r="24" spans="1:22" ht="20.25" customHeight="1">
      <c r="A24" s="409"/>
      <c r="B24" s="7" t="s">
        <v>76</v>
      </c>
      <c r="C24" s="409"/>
      <c r="D24" s="307"/>
      <c r="E24" s="400"/>
      <c r="F24" s="400"/>
      <c r="G24" s="400"/>
      <c r="H24" s="400"/>
      <c r="I24" s="400"/>
      <c r="J24" s="434"/>
      <c r="K24" s="430"/>
      <c r="L24" s="431"/>
      <c r="M24" s="431"/>
      <c r="N24" s="431"/>
      <c r="O24" s="432"/>
      <c r="P24" s="434"/>
      <c r="Q24" s="430"/>
      <c r="R24" s="431"/>
      <c r="S24" s="431"/>
      <c r="T24" s="431"/>
      <c r="U24" s="432"/>
      <c r="V24" s="414"/>
    </row>
    <row r="25" spans="1:22" ht="20.25" customHeight="1">
      <c r="A25" s="5" t="s">
        <v>49</v>
      </c>
      <c r="B25" s="2" t="s">
        <v>77</v>
      </c>
      <c r="C25" s="3">
        <v>2</v>
      </c>
      <c r="D25" s="71"/>
      <c r="E25" s="400" t="s">
        <v>351</v>
      </c>
      <c r="F25" s="400"/>
      <c r="G25" s="400"/>
      <c r="H25" s="400"/>
      <c r="I25" s="400"/>
      <c r="J25" s="158"/>
      <c r="K25" s="424"/>
      <c r="L25" s="425"/>
      <c r="M25" s="425"/>
      <c r="N25" s="425"/>
      <c r="O25" s="426"/>
      <c r="P25" s="158"/>
      <c r="Q25" s="424"/>
      <c r="R25" s="425"/>
      <c r="S25" s="425"/>
      <c r="T25" s="425"/>
      <c r="U25" s="426"/>
      <c r="V25" s="155" t="str">
        <f aca="true" t="shared" si="0" ref="V25:V31">IF(AND(D25="",J25="",P25=""),"―",IF(AND(P25="",J25=""),C25,IF(P25="",C25*2,C25*3)))</f>
        <v>―</v>
      </c>
    </row>
    <row r="26" spans="1:22" ht="20.25" customHeight="1">
      <c r="A26" s="1" t="s">
        <v>51</v>
      </c>
      <c r="B26" s="8" t="s">
        <v>78</v>
      </c>
      <c r="C26" s="1">
        <v>3</v>
      </c>
      <c r="D26" s="158"/>
      <c r="E26" s="424"/>
      <c r="F26" s="425"/>
      <c r="G26" s="425"/>
      <c r="H26" s="425"/>
      <c r="I26" s="426"/>
      <c r="J26" s="71"/>
      <c r="K26" s="400" t="s">
        <v>356</v>
      </c>
      <c r="L26" s="400"/>
      <c r="M26" s="400"/>
      <c r="N26" s="400"/>
      <c r="O26" s="400"/>
      <c r="P26" s="71"/>
      <c r="Q26" s="400" t="s">
        <v>355</v>
      </c>
      <c r="R26" s="400"/>
      <c r="S26" s="400"/>
      <c r="T26" s="400"/>
      <c r="U26" s="400"/>
      <c r="V26" s="155" t="str">
        <f t="shared" si="0"/>
        <v>―</v>
      </c>
    </row>
    <row r="27" spans="1:22" ht="20.25" customHeight="1">
      <c r="A27" s="1" t="s">
        <v>53</v>
      </c>
      <c r="B27" s="9" t="s">
        <v>79</v>
      </c>
      <c r="C27" s="1">
        <v>2</v>
      </c>
      <c r="D27" s="71"/>
      <c r="E27" s="400" t="s">
        <v>352</v>
      </c>
      <c r="F27" s="400"/>
      <c r="G27" s="400"/>
      <c r="H27" s="400"/>
      <c r="I27" s="400"/>
      <c r="J27" s="71"/>
      <c r="K27" s="400" t="s">
        <v>353</v>
      </c>
      <c r="L27" s="400"/>
      <c r="M27" s="400"/>
      <c r="N27" s="400"/>
      <c r="O27" s="400"/>
      <c r="P27" s="71"/>
      <c r="Q27" s="400" t="s">
        <v>354</v>
      </c>
      <c r="R27" s="400"/>
      <c r="S27" s="400"/>
      <c r="T27" s="400"/>
      <c r="U27" s="400"/>
      <c r="V27" s="155" t="str">
        <f t="shared" si="0"/>
        <v>―</v>
      </c>
    </row>
    <row r="28" spans="1:22" ht="20.25" customHeight="1">
      <c r="A28" s="5" t="s">
        <v>54</v>
      </c>
      <c r="B28" s="9" t="s">
        <v>80</v>
      </c>
      <c r="C28" s="6">
        <v>2</v>
      </c>
      <c r="D28" s="71"/>
      <c r="E28" s="400" t="s">
        <v>352</v>
      </c>
      <c r="F28" s="400"/>
      <c r="G28" s="400"/>
      <c r="H28" s="400"/>
      <c r="I28" s="400"/>
      <c r="J28" s="71"/>
      <c r="K28" s="400" t="s">
        <v>353</v>
      </c>
      <c r="L28" s="400"/>
      <c r="M28" s="400"/>
      <c r="N28" s="400"/>
      <c r="O28" s="400"/>
      <c r="P28" s="71"/>
      <c r="Q28" s="400" t="s">
        <v>354</v>
      </c>
      <c r="R28" s="400"/>
      <c r="S28" s="400"/>
      <c r="T28" s="400"/>
      <c r="U28" s="400"/>
      <c r="V28" s="155" t="str">
        <f t="shared" si="0"/>
        <v>―</v>
      </c>
    </row>
    <row r="29" spans="1:22" ht="20.25" customHeight="1">
      <c r="A29" s="5" t="s">
        <v>56</v>
      </c>
      <c r="B29" s="9" t="s">
        <v>81</v>
      </c>
      <c r="C29" s="3">
        <v>1</v>
      </c>
      <c r="D29" s="71"/>
      <c r="E29" s="435" t="s">
        <v>357</v>
      </c>
      <c r="F29" s="435"/>
      <c r="G29" s="435"/>
      <c r="H29" s="435"/>
      <c r="I29" s="435"/>
      <c r="J29" s="71"/>
      <c r="K29" s="400" t="s">
        <v>358</v>
      </c>
      <c r="L29" s="400"/>
      <c r="M29" s="400"/>
      <c r="N29" s="400"/>
      <c r="O29" s="400"/>
      <c r="P29" s="71"/>
      <c r="Q29" s="400" t="s">
        <v>359</v>
      </c>
      <c r="R29" s="400"/>
      <c r="S29" s="400"/>
      <c r="T29" s="400"/>
      <c r="U29" s="400"/>
      <c r="V29" s="155" t="str">
        <f t="shared" si="0"/>
        <v>―</v>
      </c>
    </row>
    <row r="30" spans="1:22" ht="20.25" customHeight="1">
      <c r="A30" s="5" t="s">
        <v>57</v>
      </c>
      <c r="B30" s="2" t="s">
        <v>82</v>
      </c>
      <c r="C30" s="6">
        <v>1</v>
      </c>
      <c r="D30" s="71"/>
      <c r="E30" s="400">
        <v>1</v>
      </c>
      <c r="F30" s="400"/>
      <c r="G30" s="400"/>
      <c r="H30" s="400"/>
      <c r="I30" s="400"/>
      <c r="J30" s="71"/>
      <c r="K30" s="400">
        <v>2</v>
      </c>
      <c r="L30" s="400"/>
      <c r="M30" s="400"/>
      <c r="N30" s="400"/>
      <c r="O30" s="400"/>
      <c r="P30" s="71"/>
      <c r="Q30" s="400" t="s">
        <v>347</v>
      </c>
      <c r="R30" s="400"/>
      <c r="S30" s="400"/>
      <c r="T30" s="400"/>
      <c r="U30" s="400"/>
      <c r="V30" s="155" t="str">
        <f t="shared" si="0"/>
        <v>―</v>
      </c>
    </row>
    <row r="31" spans="1:22" ht="20.25" customHeight="1">
      <c r="A31" s="5" t="s">
        <v>58</v>
      </c>
      <c r="B31" s="10" t="s">
        <v>140</v>
      </c>
      <c r="C31" s="6">
        <v>2</v>
      </c>
      <c r="D31" s="71"/>
      <c r="E31" s="400" t="s">
        <v>351</v>
      </c>
      <c r="F31" s="400"/>
      <c r="G31" s="400"/>
      <c r="H31" s="400"/>
      <c r="I31" s="400"/>
      <c r="J31" s="158"/>
      <c r="K31" s="424"/>
      <c r="L31" s="425"/>
      <c r="M31" s="425"/>
      <c r="N31" s="425"/>
      <c r="O31" s="426"/>
      <c r="P31" s="158"/>
      <c r="Q31" s="424"/>
      <c r="R31" s="425"/>
      <c r="S31" s="425"/>
      <c r="T31" s="425"/>
      <c r="U31" s="426"/>
      <c r="V31" s="155" t="str">
        <f t="shared" si="0"/>
        <v>―</v>
      </c>
    </row>
    <row r="32" spans="1:22" ht="20.25" customHeight="1">
      <c r="A32" s="1" t="s">
        <v>176</v>
      </c>
      <c r="B32" s="10" t="s">
        <v>83</v>
      </c>
      <c r="C32" s="1">
        <v>1</v>
      </c>
      <c r="D32" s="435"/>
      <c r="E32" s="435"/>
      <c r="F32" s="435"/>
      <c r="G32" s="435"/>
      <c r="H32" s="435"/>
      <c r="I32" s="435"/>
      <c r="J32" s="157" t="s">
        <v>334</v>
      </c>
      <c r="K32" s="439"/>
      <c r="L32" s="439"/>
      <c r="M32" s="439"/>
      <c r="N32" s="439"/>
      <c r="O32" s="439"/>
      <c r="P32" s="438" t="s">
        <v>271</v>
      </c>
      <c r="Q32" s="438"/>
      <c r="R32" s="438"/>
      <c r="S32" s="438"/>
      <c r="T32" s="438"/>
      <c r="U32" s="438"/>
      <c r="V32" s="155" t="str">
        <f>IF(K32="","―",K32*C32)</f>
        <v>―</v>
      </c>
    </row>
    <row r="33" spans="1:22" ht="20.25" customHeight="1">
      <c r="A33" s="1" t="s">
        <v>60</v>
      </c>
      <c r="B33" s="2" t="s">
        <v>177</v>
      </c>
      <c r="C33" s="1">
        <v>3</v>
      </c>
      <c r="D33" s="158"/>
      <c r="E33" s="424"/>
      <c r="F33" s="425"/>
      <c r="G33" s="425"/>
      <c r="H33" s="425"/>
      <c r="I33" s="426"/>
      <c r="J33" s="158"/>
      <c r="K33" s="424"/>
      <c r="L33" s="425"/>
      <c r="M33" s="425"/>
      <c r="N33" s="425"/>
      <c r="O33" s="426"/>
      <c r="P33" s="59"/>
      <c r="Q33" s="436" t="s">
        <v>351</v>
      </c>
      <c r="R33" s="406"/>
      <c r="S33" s="406"/>
      <c r="T33" s="406"/>
      <c r="U33" s="437"/>
      <c r="V33" s="155" t="str">
        <f>IF(AND(D33="",J33="",P33=""),"―",IF(AND(P33="",J33=""),C33,IF(P33="",C33*2,C33*3)))</f>
        <v>―</v>
      </c>
    </row>
    <row r="34" spans="1:22" ht="22.5" customHeight="1">
      <c r="A34" s="405" t="s">
        <v>35</v>
      </c>
      <c r="B34" s="406"/>
      <c r="C34" s="406"/>
      <c r="D34" s="406"/>
      <c r="E34" s="406"/>
      <c r="F34" s="406"/>
      <c r="G34" s="406"/>
      <c r="H34" s="406"/>
      <c r="I34" s="407"/>
      <c r="J34" s="407"/>
      <c r="K34" s="407"/>
      <c r="L34" s="407"/>
      <c r="M34" s="407"/>
      <c r="N34" s="407"/>
      <c r="O34" s="407"/>
      <c r="P34" s="407"/>
      <c r="Q34" s="407"/>
      <c r="R34" s="407"/>
      <c r="S34" s="407"/>
      <c r="T34" s="407"/>
      <c r="U34" s="408"/>
      <c r="V34" s="155">
        <f>SUM(V13:V33)</f>
        <v>0</v>
      </c>
    </row>
    <row r="35" spans="1:22" ht="18" customHeight="1">
      <c r="A35" s="12"/>
      <c r="B35" s="13"/>
      <c r="C35" s="13"/>
      <c r="D35" s="13"/>
      <c r="E35" s="13"/>
      <c r="F35" s="13"/>
      <c r="G35" s="13"/>
      <c r="H35" s="13"/>
      <c r="I35" s="16"/>
      <c r="J35" s="16"/>
      <c r="K35" s="16"/>
      <c r="L35" s="16"/>
      <c r="M35" s="16"/>
      <c r="N35" s="16"/>
      <c r="O35" s="16"/>
      <c r="P35" s="16"/>
      <c r="Q35" s="16"/>
      <c r="R35" s="16"/>
      <c r="S35" s="16"/>
      <c r="T35" s="16"/>
      <c r="U35" s="16"/>
      <c r="V35" s="17"/>
    </row>
    <row r="36" spans="1:22" ht="12.75">
      <c r="A36" s="14" t="s">
        <v>84</v>
      </c>
      <c r="B36" s="15"/>
      <c r="C36" s="401">
        <f>V34</f>
        <v>0</v>
      </c>
      <c r="D36" s="401"/>
      <c r="E36" s="18"/>
      <c r="F36" s="18" t="s">
        <v>272</v>
      </c>
      <c r="G36" s="18"/>
      <c r="H36" s="18"/>
      <c r="I36" s="19"/>
      <c r="J36" s="19"/>
      <c r="K36" s="401">
        <f>C8</f>
      </c>
      <c r="L36" s="401"/>
      <c r="M36" s="19" t="s">
        <v>273</v>
      </c>
      <c r="N36" s="85" t="s">
        <v>275</v>
      </c>
      <c r="O36" s="85"/>
      <c r="P36" s="85"/>
      <c r="Q36" s="85"/>
      <c r="R36" s="69"/>
      <c r="S36" s="402">
        <f>IF(C8="","",C36*1000*K36)</f>
      </c>
      <c r="T36" s="402"/>
      <c r="U36" s="402"/>
      <c r="V36" s="21" t="s">
        <v>274</v>
      </c>
    </row>
    <row r="37" spans="1:22" ht="12.75">
      <c r="A37" s="80"/>
      <c r="B37" s="81"/>
      <c r="C37" s="81"/>
      <c r="D37" s="81"/>
      <c r="E37" s="81"/>
      <c r="F37" s="81"/>
      <c r="G37" s="81"/>
      <c r="H37" s="81"/>
      <c r="I37" s="81"/>
      <c r="J37" s="81"/>
      <c r="K37" s="81"/>
      <c r="L37" s="81"/>
      <c r="M37" s="81"/>
      <c r="N37" s="81"/>
      <c r="O37" s="81"/>
      <c r="P37" s="81"/>
      <c r="Q37" s="81"/>
      <c r="R37" s="81"/>
      <c r="S37" s="81"/>
      <c r="T37" s="81"/>
      <c r="U37" s="81"/>
      <c r="V37" s="82"/>
    </row>
  </sheetData>
  <sheetProtection password="DDF3" sheet="1"/>
  <protectedRanges>
    <protectedRange sqref="C9:H9 J16 K32:O32" name="治験管理経費"/>
  </protectedRanges>
  <mergeCells count="98">
    <mergeCell ref="E31:I31"/>
    <mergeCell ref="K31:O31"/>
    <mergeCell ref="Q31:U31"/>
    <mergeCell ref="Q33:U33"/>
    <mergeCell ref="K33:O33"/>
    <mergeCell ref="E33:I33"/>
    <mergeCell ref="P32:U32"/>
    <mergeCell ref="K32:O32"/>
    <mergeCell ref="D32:I32"/>
    <mergeCell ref="E29:I29"/>
    <mergeCell ref="K29:O29"/>
    <mergeCell ref="Q29:U29"/>
    <mergeCell ref="E30:I30"/>
    <mergeCell ref="K30:O30"/>
    <mergeCell ref="Q30:U30"/>
    <mergeCell ref="E27:I27"/>
    <mergeCell ref="K27:O27"/>
    <mergeCell ref="Q27:U27"/>
    <mergeCell ref="E28:I28"/>
    <mergeCell ref="K28:O28"/>
    <mergeCell ref="Q28:U28"/>
    <mergeCell ref="E25:I25"/>
    <mergeCell ref="K25:O25"/>
    <mergeCell ref="Q25:U25"/>
    <mergeCell ref="E26:I26"/>
    <mergeCell ref="K26:O26"/>
    <mergeCell ref="Q26:U26"/>
    <mergeCell ref="E23:I24"/>
    <mergeCell ref="K23:O24"/>
    <mergeCell ref="Q23:U24"/>
    <mergeCell ref="P23:P24"/>
    <mergeCell ref="J23:J24"/>
    <mergeCell ref="D23:D24"/>
    <mergeCell ref="E21:I22"/>
    <mergeCell ref="K21:O22"/>
    <mergeCell ref="D21:D22"/>
    <mergeCell ref="J21:J22"/>
    <mergeCell ref="P21:P22"/>
    <mergeCell ref="Q21:U22"/>
    <mergeCell ref="E19:I19"/>
    <mergeCell ref="K19:O19"/>
    <mergeCell ref="Q19:U19"/>
    <mergeCell ref="Q20:U20"/>
    <mergeCell ref="K20:O20"/>
    <mergeCell ref="E20:I20"/>
    <mergeCell ref="E17:I17"/>
    <mergeCell ref="E18:I18"/>
    <mergeCell ref="K17:O17"/>
    <mergeCell ref="Q17:U17"/>
    <mergeCell ref="K18:O18"/>
    <mergeCell ref="Q18:U18"/>
    <mergeCell ref="K15:O15"/>
    <mergeCell ref="Q15:U15"/>
    <mergeCell ref="P4:V4"/>
    <mergeCell ref="K12:M12"/>
    <mergeCell ref="Q12:S12"/>
    <mergeCell ref="D16:I16"/>
    <mergeCell ref="E15:I15"/>
    <mergeCell ref="P16:U16"/>
    <mergeCell ref="E14:I14"/>
    <mergeCell ref="K14:O14"/>
    <mergeCell ref="Q14:U14"/>
    <mergeCell ref="C8:D8"/>
    <mergeCell ref="M1:O1"/>
    <mergeCell ref="P1:V1"/>
    <mergeCell ref="M2:O3"/>
    <mergeCell ref="P2:V2"/>
    <mergeCell ref="P3:V3"/>
    <mergeCell ref="C7:V7"/>
    <mergeCell ref="M4:O4"/>
    <mergeCell ref="B15:B16"/>
    <mergeCell ref="A6:B6"/>
    <mergeCell ref="D10:V10"/>
    <mergeCell ref="D11:I11"/>
    <mergeCell ref="J11:O11"/>
    <mergeCell ref="V23:V24"/>
    <mergeCell ref="E12:G12"/>
    <mergeCell ref="V21:V22"/>
    <mergeCell ref="C6:V6"/>
    <mergeCell ref="A7:B7"/>
    <mergeCell ref="C36:D36"/>
    <mergeCell ref="K36:L36"/>
    <mergeCell ref="S36:U36"/>
    <mergeCell ref="C15:C16"/>
    <mergeCell ref="A34:U34"/>
    <mergeCell ref="A23:A24"/>
    <mergeCell ref="C23:C24"/>
    <mergeCell ref="A21:A22"/>
    <mergeCell ref="C21:C22"/>
    <mergeCell ref="A15:A16"/>
    <mergeCell ref="A10:B12"/>
    <mergeCell ref="C10:C12"/>
    <mergeCell ref="V11:V12"/>
    <mergeCell ref="E13:I13"/>
    <mergeCell ref="P11:U11"/>
    <mergeCell ref="A8:B8"/>
    <mergeCell ref="K13:O13"/>
    <mergeCell ref="Q13:U13"/>
  </mergeCells>
  <dataValidations count="1">
    <dataValidation type="list" allowBlank="1" showInputMessage="1" showErrorMessage="1" sqref="D13:D14 J13:J14 P13:P14 D17:D18 P17:P21 J17:J21 P33 D23 D25 P26:P30 J26:J30 D27:D31">
      <formula1>",〇"</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BA136"/>
  <sheetViews>
    <sheetView workbookViewId="0" topLeftCell="A1">
      <selection activeCell="N6" sqref="N6"/>
    </sheetView>
  </sheetViews>
  <sheetFormatPr defaultColWidth="9.00390625" defaultRowHeight="13.5"/>
  <cols>
    <col min="1" max="3" width="3.625" style="36" customWidth="1"/>
    <col min="4" max="4" width="10.625" style="36" customWidth="1"/>
    <col min="5" max="5" width="6.625" style="36" customWidth="1"/>
    <col min="6" max="6" width="10.00390625" style="36" customWidth="1"/>
    <col min="7" max="7" width="15.00390625" style="36" customWidth="1"/>
    <col min="8" max="8" width="13.75390625" style="36" customWidth="1"/>
    <col min="9" max="9" width="3.625" style="36" customWidth="1"/>
    <col min="10" max="10" width="14.625" style="36" customWidth="1"/>
    <col min="11" max="11" width="13.00390625" style="36" customWidth="1"/>
    <col min="12" max="12" width="5.00390625" style="36" customWidth="1"/>
    <col min="13" max="13" width="8.75390625" style="36" customWidth="1"/>
    <col min="14" max="16384" width="9.00390625" style="36" customWidth="1"/>
  </cols>
  <sheetData>
    <row r="1" spans="1:53" ht="18.75" customHeight="1">
      <c r="A1" s="442" t="s">
        <v>252</v>
      </c>
      <c r="B1" s="442"/>
      <c r="C1" s="442"/>
      <c r="D1" s="442"/>
      <c r="E1" s="442"/>
      <c r="F1" s="442"/>
      <c r="G1" s="174" t="s">
        <v>380</v>
      </c>
      <c r="H1" s="37" t="s">
        <v>195</v>
      </c>
      <c r="I1" s="192"/>
      <c r="J1" s="192"/>
      <c r="K1" s="192"/>
      <c r="L1" s="179" t="s">
        <v>137</v>
      </c>
      <c r="M1" s="139"/>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row>
    <row r="2" spans="1:53" ht="18" customHeight="1">
      <c r="A2" s="185" t="s">
        <v>85</v>
      </c>
      <c r="B2" s="185"/>
      <c r="C2" s="185"/>
      <c r="D2" s="203"/>
      <c r="E2" s="203"/>
      <c r="F2" s="204"/>
      <c r="G2" s="204"/>
      <c r="H2" s="202" t="s">
        <v>196</v>
      </c>
      <c r="I2" s="193" t="s">
        <v>332</v>
      </c>
      <c r="J2" s="193"/>
      <c r="K2" s="193"/>
      <c r="L2" s="32"/>
      <c r="M2" s="141"/>
      <c r="N2" s="61"/>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row>
    <row r="3" spans="1:53" ht="18" customHeight="1">
      <c r="A3" s="201" t="s">
        <v>86</v>
      </c>
      <c r="B3" s="201"/>
      <c r="C3" s="201"/>
      <c r="D3" s="205"/>
      <c r="E3" s="205"/>
      <c r="F3" s="206"/>
      <c r="G3" s="206"/>
      <c r="H3" s="202"/>
      <c r="I3" s="192" t="s">
        <v>197</v>
      </c>
      <c r="J3" s="192"/>
      <c r="K3" s="192"/>
      <c r="L3" s="32"/>
      <c r="M3" s="141"/>
      <c r="N3" s="61"/>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row>
    <row r="4" spans="1:53" ht="48" customHeight="1">
      <c r="A4" s="185" t="s">
        <v>87</v>
      </c>
      <c r="B4" s="185"/>
      <c r="C4" s="185"/>
      <c r="D4" s="211"/>
      <c r="E4" s="211"/>
      <c r="F4" s="211"/>
      <c r="G4" s="211"/>
      <c r="H4" s="211"/>
      <c r="I4" s="211"/>
      <c r="J4" s="211"/>
      <c r="K4" s="211"/>
      <c r="L4" s="211"/>
      <c r="M4" s="141"/>
      <c r="N4" s="61"/>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row>
    <row r="5" spans="1:53" ht="18" customHeight="1">
      <c r="A5" s="197" t="s">
        <v>207</v>
      </c>
      <c r="B5" s="198"/>
      <c r="C5" s="199"/>
      <c r="D5" s="39"/>
      <c r="E5" s="162" t="s">
        <v>37</v>
      </c>
      <c r="F5" s="171" t="s">
        <v>383</v>
      </c>
      <c r="G5" s="172"/>
      <c r="H5" s="171" t="s">
        <v>384</v>
      </c>
      <c r="I5" s="287"/>
      <c r="J5" s="288"/>
      <c r="K5" s="163">
        <f>IF(G5="","",DATEDIF(G5,I5,"m")+1)</f>
      </c>
      <c r="L5" s="169" t="s">
        <v>212</v>
      </c>
      <c r="M5" s="141"/>
      <c r="N5" s="61"/>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row>
    <row r="6" spans="1:53" ht="13.5" customHeight="1">
      <c r="A6" s="41" t="s">
        <v>198</v>
      </c>
      <c r="B6" s="38" t="s">
        <v>113</v>
      </c>
      <c r="C6" s="38"/>
      <c r="D6" s="38"/>
      <c r="E6" s="38"/>
      <c r="F6" s="38"/>
      <c r="G6" s="42"/>
      <c r="H6" s="42"/>
      <c r="I6" s="42"/>
      <c r="J6" s="173" t="s">
        <v>385</v>
      </c>
      <c r="K6" s="272" t="s">
        <v>386</v>
      </c>
      <c r="L6" s="273"/>
      <c r="M6" s="61"/>
      <c r="N6" s="61"/>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row>
    <row r="7" spans="1:53" ht="13.5" customHeight="1">
      <c r="A7" s="38"/>
      <c r="B7" s="194" t="s">
        <v>92</v>
      </c>
      <c r="C7" s="195"/>
      <c r="D7" s="195"/>
      <c r="E7" s="196"/>
      <c r="F7" s="194" t="s">
        <v>130</v>
      </c>
      <c r="G7" s="195"/>
      <c r="H7" s="195"/>
      <c r="I7" s="195"/>
      <c r="J7" s="196"/>
      <c r="K7" s="194" t="s">
        <v>88</v>
      </c>
      <c r="L7" s="196"/>
      <c r="M7" s="61"/>
      <c r="N7" s="61"/>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row>
    <row r="8" spans="1:53" ht="12" customHeight="1">
      <c r="A8" s="38"/>
      <c r="B8" s="238" t="s">
        <v>114</v>
      </c>
      <c r="C8" s="226" t="s">
        <v>115</v>
      </c>
      <c r="D8" s="227"/>
      <c r="E8" s="228"/>
      <c r="F8" s="249" t="s">
        <v>128</v>
      </c>
      <c r="G8" s="247"/>
      <c r="H8" s="247"/>
      <c r="I8" s="247"/>
      <c r="J8" s="207"/>
      <c r="K8" s="212">
        <v>150000</v>
      </c>
      <c r="L8" s="213"/>
      <c r="M8" s="61"/>
      <c r="N8" s="61"/>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row>
    <row r="9" spans="1:53" ht="12" customHeight="1">
      <c r="A9" s="38"/>
      <c r="B9" s="239"/>
      <c r="C9" s="229"/>
      <c r="D9" s="230"/>
      <c r="E9" s="231"/>
      <c r="F9" s="250"/>
      <c r="G9" s="248"/>
      <c r="H9" s="248"/>
      <c r="I9" s="248"/>
      <c r="J9" s="208"/>
      <c r="K9" s="214"/>
      <c r="L9" s="215"/>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row>
    <row r="10" spans="1:53" ht="12" customHeight="1">
      <c r="A10" s="38"/>
      <c r="B10" s="239"/>
      <c r="C10" s="216" t="s">
        <v>116</v>
      </c>
      <c r="D10" s="217"/>
      <c r="E10" s="218"/>
      <c r="F10" s="249" t="s">
        <v>129</v>
      </c>
      <c r="G10" s="247"/>
      <c r="H10" s="247"/>
      <c r="I10" s="247"/>
      <c r="J10" s="207"/>
      <c r="K10" s="222"/>
      <c r="L10" s="223"/>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row>
    <row r="11" spans="1:53" ht="12" customHeight="1">
      <c r="A11" s="38"/>
      <c r="B11" s="239"/>
      <c r="C11" s="219"/>
      <c r="D11" s="220"/>
      <c r="E11" s="221"/>
      <c r="F11" s="250"/>
      <c r="G11" s="248"/>
      <c r="H11" s="248"/>
      <c r="I11" s="248"/>
      <c r="J11" s="208"/>
      <c r="K11" s="224"/>
      <c r="L11" s="225"/>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row>
    <row r="12" spans="1:53" ht="12" customHeight="1">
      <c r="A12" s="38"/>
      <c r="B12" s="239"/>
      <c r="C12" s="266" t="s">
        <v>390</v>
      </c>
      <c r="D12" s="267"/>
      <c r="E12" s="268"/>
      <c r="F12" s="249" t="s">
        <v>361</v>
      </c>
      <c r="G12" s="247"/>
      <c r="H12" s="274">
        <f>IF('調査医薬品等管理経費ポイント算出表'!V34="","",'調査医薬品等管理経費ポイント算出表'!V34)</f>
        <v>0</v>
      </c>
      <c r="I12" s="187" t="s">
        <v>247</v>
      </c>
      <c r="J12" s="188"/>
      <c r="K12" s="236">
        <f>IF(D5="","",1000*H12*D5*0.8)</f>
      </c>
      <c r="L12" s="233"/>
      <c r="M12" s="61"/>
      <c r="N12" s="61"/>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row>
    <row r="13" spans="1:53" ht="12" customHeight="1">
      <c r="A13" s="38"/>
      <c r="B13" s="239"/>
      <c r="C13" s="269"/>
      <c r="D13" s="270"/>
      <c r="E13" s="271"/>
      <c r="F13" s="250"/>
      <c r="G13" s="248"/>
      <c r="H13" s="210"/>
      <c r="I13" s="190"/>
      <c r="J13" s="191"/>
      <c r="K13" s="237"/>
      <c r="L13" s="235"/>
      <c r="M13" s="61"/>
      <c r="N13" s="61"/>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row>
    <row r="14" spans="1:53" ht="13.5" customHeight="1">
      <c r="A14" s="38"/>
      <c r="B14" s="239"/>
      <c r="C14" s="216" t="s">
        <v>240</v>
      </c>
      <c r="D14" s="217"/>
      <c r="E14" s="218"/>
      <c r="F14" s="249" t="s">
        <v>256</v>
      </c>
      <c r="G14" s="247"/>
      <c r="H14" s="209">
        <f>IF('製造販売後臨床試験研究経費ポイント算出表'!V40="","",'製造販売後臨床試験研究経費ポイント算出表'!V40)</f>
        <v>0</v>
      </c>
      <c r="I14" s="247" t="s">
        <v>248</v>
      </c>
      <c r="J14" s="207"/>
      <c r="K14" s="236">
        <f>IF(D5="","",6000*H14*0.8)</f>
      </c>
      <c r="L14" s="233"/>
      <c r="M14" s="61"/>
      <c r="N14" s="61"/>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row>
    <row r="15" spans="1:53" ht="13.5" customHeight="1">
      <c r="A15" s="38"/>
      <c r="B15" s="239"/>
      <c r="C15" s="219"/>
      <c r="D15" s="220"/>
      <c r="E15" s="221"/>
      <c r="F15" s="250"/>
      <c r="G15" s="248"/>
      <c r="H15" s="210"/>
      <c r="I15" s="248"/>
      <c r="J15" s="208"/>
      <c r="K15" s="237"/>
      <c r="L15" s="235"/>
      <c r="M15" s="61"/>
      <c r="N15" s="61"/>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row>
    <row r="16" spans="1:53" ht="13.5" customHeight="1">
      <c r="A16" s="38"/>
      <c r="B16" s="239"/>
      <c r="C16" s="238" t="s">
        <v>117</v>
      </c>
      <c r="D16" s="241" t="s">
        <v>118</v>
      </c>
      <c r="E16" s="242"/>
      <c r="F16" s="249" t="s">
        <v>255</v>
      </c>
      <c r="G16" s="247"/>
      <c r="H16" s="247"/>
      <c r="I16" s="247"/>
      <c r="J16" s="207"/>
      <c r="K16" s="222"/>
      <c r="L16" s="223"/>
      <c r="M16" s="61"/>
      <c r="N16" s="61"/>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row>
    <row r="17" spans="1:53" ht="13.5" customHeight="1">
      <c r="A17" s="38"/>
      <c r="B17" s="239"/>
      <c r="C17" s="239"/>
      <c r="D17" s="243"/>
      <c r="E17" s="244"/>
      <c r="F17" s="290"/>
      <c r="G17" s="291"/>
      <c r="H17" s="291"/>
      <c r="I17" s="291"/>
      <c r="J17" s="292"/>
      <c r="K17" s="224"/>
      <c r="L17" s="225"/>
      <c r="M17" s="61"/>
      <c r="N17" s="61"/>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row>
    <row r="18" spans="1:53" ht="13.5" customHeight="1">
      <c r="A18" s="38"/>
      <c r="B18" s="239"/>
      <c r="C18" s="239"/>
      <c r="D18" s="241" t="s">
        <v>119</v>
      </c>
      <c r="E18" s="245"/>
      <c r="F18" s="443" t="s">
        <v>382</v>
      </c>
      <c r="G18" s="440" t="s">
        <v>381</v>
      </c>
      <c r="H18" s="209">
        <f>IF(K5="","",K5)</f>
      </c>
      <c r="I18" s="247" t="s">
        <v>212</v>
      </c>
      <c r="J18" s="207"/>
      <c r="K18" s="236">
        <f>IF(K5="","",15000*K5)</f>
      </c>
      <c r="L18" s="233"/>
      <c r="M18" s="142"/>
      <c r="N18" s="61"/>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row>
    <row r="19" spans="1:53" ht="13.5" customHeight="1">
      <c r="A19" s="38"/>
      <c r="B19" s="239"/>
      <c r="C19" s="239"/>
      <c r="D19" s="243"/>
      <c r="E19" s="246"/>
      <c r="F19" s="444"/>
      <c r="G19" s="441"/>
      <c r="H19" s="210"/>
      <c r="I19" s="248"/>
      <c r="J19" s="208"/>
      <c r="K19" s="237"/>
      <c r="L19" s="235"/>
      <c r="M19" s="61"/>
      <c r="N19" s="61"/>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row>
    <row r="20" spans="1:53" ht="13.5" customHeight="1">
      <c r="A20" s="38"/>
      <c r="B20" s="239"/>
      <c r="C20" s="239"/>
      <c r="D20" s="275" t="s">
        <v>185</v>
      </c>
      <c r="E20" s="283"/>
      <c r="F20" s="249" t="s">
        <v>223</v>
      </c>
      <c r="G20" s="247"/>
      <c r="H20" s="247"/>
      <c r="I20" s="247"/>
      <c r="J20" s="207"/>
      <c r="K20" s="232">
        <f>IF(D5="","",IF(E20="","",IF(E20="","",100000)))</f>
      </c>
      <c r="L20" s="233"/>
      <c r="M20" s="61"/>
      <c r="N20" s="61"/>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row>
    <row r="21" spans="1:53" ht="13.5" customHeight="1">
      <c r="A21" s="38"/>
      <c r="B21" s="239"/>
      <c r="C21" s="239"/>
      <c r="D21" s="276"/>
      <c r="E21" s="284"/>
      <c r="F21" s="250" t="s">
        <v>211</v>
      </c>
      <c r="G21" s="248"/>
      <c r="H21" s="248"/>
      <c r="I21" s="248"/>
      <c r="J21" s="208"/>
      <c r="K21" s="234"/>
      <c r="L21" s="235"/>
      <c r="M21" s="61"/>
      <c r="N21" s="61"/>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row>
    <row r="22" spans="1:53" ht="13.5" customHeight="1">
      <c r="A22" s="38"/>
      <c r="B22" s="239"/>
      <c r="C22" s="240"/>
      <c r="D22" s="249" t="s">
        <v>373</v>
      </c>
      <c r="E22" s="283"/>
      <c r="F22" s="249" t="s">
        <v>213</v>
      </c>
      <c r="G22" s="247"/>
      <c r="H22" s="247"/>
      <c r="I22" s="247"/>
      <c r="J22" s="207"/>
      <c r="K22" s="232">
        <f>IF(D5="","",IF(E22="","",IF(E22="","",30000)))</f>
      </c>
      <c r="L22" s="233"/>
      <c r="M22" s="61"/>
      <c r="N22" s="61"/>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row>
    <row r="23" spans="1:53" ht="13.5" customHeight="1">
      <c r="A23" s="38"/>
      <c r="B23" s="239"/>
      <c r="C23" s="240"/>
      <c r="D23" s="250"/>
      <c r="E23" s="284"/>
      <c r="F23" s="290" t="s">
        <v>214</v>
      </c>
      <c r="G23" s="291"/>
      <c r="H23" s="291"/>
      <c r="I23" s="291"/>
      <c r="J23" s="292"/>
      <c r="K23" s="234"/>
      <c r="L23" s="235"/>
      <c r="M23" s="61"/>
      <c r="N23" s="61"/>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row>
    <row r="24" spans="1:53" ht="13.5" customHeight="1">
      <c r="A24" s="38"/>
      <c r="B24" s="239"/>
      <c r="C24" s="239"/>
      <c r="D24" s="256" t="s">
        <v>241</v>
      </c>
      <c r="E24" s="257"/>
      <c r="F24" s="249" t="s">
        <v>215</v>
      </c>
      <c r="G24" s="247"/>
      <c r="H24" s="183"/>
      <c r="I24" s="187" t="s">
        <v>216</v>
      </c>
      <c r="J24" s="188"/>
      <c r="K24" s="236">
        <f>IF(H24="","",10000*H24*D5)</f>
      </c>
      <c r="L24" s="233"/>
      <c r="M24" s="61"/>
      <c r="N24" s="61"/>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row>
    <row r="25" spans="1:53" ht="13.5" customHeight="1">
      <c r="A25" s="38"/>
      <c r="B25" s="239"/>
      <c r="C25" s="239"/>
      <c r="D25" s="243"/>
      <c r="E25" s="244"/>
      <c r="F25" s="250"/>
      <c r="G25" s="248"/>
      <c r="H25" s="184"/>
      <c r="I25" s="190"/>
      <c r="J25" s="191"/>
      <c r="K25" s="237"/>
      <c r="L25" s="235"/>
      <c r="M25" s="61"/>
      <c r="N25" s="61"/>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row>
    <row r="26" spans="1:53" ht="13.5" customHeight="1">
      <c r="A26" s="38"/>
      <c r="B26" s="239"/>
      <c r="C26" s="239"/>
      <c r="D26" s="216" t="s">
        <v>120</v>
      </c>
      <c r="E26" s="218"/>
      <c r="F26" s="249" t="s">
        <v>186</v>
      </c>
      <c r="G26" s="247"/>
      <c r="H26" s="247"/>
      <c r="I26" s="247"/>
      <c r="J26" s="207"/>
      <c r="K26" s="236">
        <f>IF(D5="","",INT(SUM(K8:L25)*0.1))</f>
      </c>
      <c r="L26" s="233"/>
      <c r="M26" s="61"/>
      <c r="N26" s="61"/>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row>
    <row r="27" spans="1:53" ht="13.5" customHeight="1">
      <c r="A27" s="38"/>
      <c r="B27" s="239"/>
      <c r="C27" s="239"/>
      <c r="D27" s="219"/>
      <c r="E27" s="221"/>
      <c r="F27" s="250"/>
      <c r="G27" s="248"/>
      <c r="H27" s="248"/>
      <c r="I27" s="248"/>
      <c r="J27" s="208"/>
      <c r="K27" s="237"/>
      <c r="L27" s="235"/>
      <c r="M27" s="61"/>
      <c r="N27" s="61"/>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row>
    <row r="28" spans="1:53" ht="13.5" customHeight="1">
      <c r="A28" s="38"/>
      <c r="B28" s="239"/>
      <c r="C28" s="226" t="s">
        <v>121</v>
      </c>
      <c r="D28" s="227"/>
      <c r="E28" s="227"/>
      <c r="F28" s="227"/>
      <c r="G28" s="227"/>
      <c r="H28" s="227"/>
      <c r="I28" s="227"/>
      <c r="J28" s="228"/>
      <c r="K28" s="236">
        <f>IF(D5="","",INT(SUM(K8:L27)))</f>
      </c>
      <c r="L28" s="233"/>
      <c r="M28" s="61"/>
      <c r="N28" s="61"/>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row>
    <row r="29" spans="1:53" ht="13.5" customHeight="1">
      <c r="A29" s="38"/>
      <c r="B29" s="239"/>
      <c r="C29" s="229"/>
      <c r="D29" s="230"/>
      <c r="E29" s="230"/>
      <c r="F29" s="230"/>
      <c r="G29" s="230"/>
      <c r="H29" s="230"/>
      <c r="I29" s="230"/>
      <c r="J29" s="231"/>
      <c r="K29" s="237"/>
      <c r="L29" s="235"/>
      <c r="M29" s="61"/>
      <c r="N29" s="61"/>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row>
    <row r="30" spans="1:53" ht="13.5" customHeight="1">
      <c r="A30" s="38"/>
      <c r="B30" s="216" t="s">
        <v>122</v>
      </c>
      <c r="C30" s="217"/>
      <c r="D30" s="217"/>
      <c r="E30" s="218"/>
      <c r="F30" s="186" t="s">
        <v>165</v>
      </c>
      <c r="G30" s="187"/>
      <c r="H30" s="187"/>
      <c r="I30" s="187"/>
      <c r="J30" s="188"/>
      <c r="K30" s="236">
        <f>IF(D5="","",INT(K28*0.3))</f>
      </c>
      <c r="L30" s="233"/>
      <c r="M30" s="61"/>
      <c r="N30" s="61"/>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row>
    <row r="31" spans="1:53" ht="13.5" customHeight="1">
      <c r="A31" s="38"/>
      <c r="B31" s="253"/>
      <c r="C31" s="254"/>
      <c r="D31" s="254"/>
      <c r="E31" s="255"/>
      <c r="F31" s="189"/>
      <c r="G31" s="190"/>
      <c r="H31" s="190"/>
      <c r="I31" s="190"/>
      <c r="J31" s="191"/>
      <c r="K31" s="251"/>
      <c r="L31" s="252"/>
      <c r="M31" s="61"/>
      <c r="N31" s="61"/>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row>
    <row r="32" spans="1:53" ht="13.5" customHeight="1">
      <c r="A32" s="38"/>
      <c r="B32" s="216" t="s">
        <v>155</v>
      </c>
      <c r="C32" s="217"/>
      <c r="D32" s="217"/>
      <c r="E32" s="218"/>
      <c r="F32" s="186" t="s">
        <v>400</v>
      </c>
      <c r="G32" s="187"/>
      <c r="H32" s="187"/>
      <c r="I32" s="187"/>
      <c r="J32" s="188"/>
      <c r="K32" s="236">
        <f>IF(D5="","",INT(SUM(K8:L15)*0.1))</f>
      </c>
      <c r="L32" s="233"/>
      <c r="M32" s="61"/>
      <c r="N32" s="143"/>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row>
    <row r="33" spans="1:53" ht="13.5" customHeight="1">
      <c r="A33" s="38"/>
      <c r="B33" s="219"/>
      <c r="C33" s="220"/>
      <c r="D33" s="220"/>
      <c r="E33" s="221"/>
      <c r="F33" s="189"/>
      <c r="G33" s="190"/>
      <c r="H33" s="190"/>
      <c r="I33" s="190"/>
      <c r="J33" s="191"/>
      <c r="K33" s="237"/>
      <c r="L33" s="235"/>
      <c r="M33" s="61"/>
      <c r="N33" s="143"/>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row>
    <row r="34" spans="1:53" ht="13.5" customHeight="1">
      <c r="A34" s="38"/>
      <c r="B34" s="253" t="s">
        <v>156</v>
      </c>
      <c r="C34" s="254"/>
      <c r="D34" s="254"/>
      <c r="E34" s="255"/>
      <c r="F34" s="216"/>
      <c r="G34" s="217"/>
      <c r="H34" s="217"/>
      <c r="I34" s="217"/>
      <c r="J34" s="218"/>
      <c r="K34" s="251">
        <f>IF(D5="","",SUM(K28:L33))</f>
      </c>
      <c r="L34" s="252"/>
      <c r="M34" s="61"/>
      <c r="N34" s="61"/>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row>
    <row r="35" spans="1:53" ht="13.5" customHeight="1">
      <c r="A35" s="38"/>
      <c r="B35" s="219"/>
      <c r="C35" s="220"/>
      <c r="D35" s="220"/>
      <c r="E35" s="221"/>
      <c r="F35" s="219"/>
      <c r="G35" s="220"/>
      <c r="H35" s="220"/>
      <c r="I35" s="220"/>
      <c r="J35" s="221"/>
      <c r="K35" s="237"/>
      <c r="L35" s="235"/>
      <c r="M35" s="61"/>
      <c r="N35" s="61"/>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row>
    <row r="36" spans="1:53" ht="13.5" customHeight="1">
      <c r="A36" s="38"/>
      <c r="B36" s="216" t="s">
        <v>168</v>
      </c>
      <c r="C36" s="217"/>
      <c r="D36" s="217"/>
      <c r="E36" s="218"/>
      <c r="F36" s="216"/>
      <c r="G36" s="217"/>
      <c r="H36" s="217"/>
      <c r="I36" s="217"/>
      <c r="J36" s="218"/>
      <c r="K36" s="236">
        <f>IF(D5="","",INT(K34*0.1))</f>
      </c>
      <c r="L36" s="233"/>
      <c r="M36" s="61"/>
      <c r="N36" s="61"/>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row>
    <row r="37" spans="1:53" ht="13.5" customHeight="1">
      <c r="A37" s="38"/>
      <c r="B37" s="219"/>
      <c r="C37" s="220"/>
      <c r="D37" s="220"/>
      <c r="E37" s="221"/>
      <c r="F37" s="219"/>
      <c r="G37" s="220"/>
      <c r="H37" s="220"/>
      <c r="I37" s="220"/>
      <c r="J37" s="221"/>
      <c r="K37" s="237"/>
      <c r="L37" s="235"/>
      <c r="M37" s="61"/>
      <c r="N37" s="61"/>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row>
    <row r="38" spans="1:53" ht="13.5" customHeight="1">
      <c r="A38" s="38"/>
      <c r="B38" s="216" t="s">
        <v>157</v>
      </c>
      <c r="C38" s="217"/>
      <c r="D38" s="217"/>
      <c r="E38" s="218"/>
      <c r="F38" s="216"/>
      <c r="G38" s="217"/>
      <c r="H38" s="217"/>
      <c r="I38" s="217"/>
      <c r="J38" s="218"/>
      <c r="K38" s="236">
        <f>IF(D5="","",SUM(K34:L37))</f>
      </c>
      <c r="L38" s="233"/>
      <c r="M38" s="61"/>
      <c r="N38" s="61"/>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row>
    <row r="39" spans="1:53" ht="13.5" customHeight="1">
      <c r="A39" s="38"/>
      <c r="B39" s="219"/>
      <c r="C39" s="220"/>
      <c r="D39" s="220"/>
      <c r="E39" s="221"/>
      <c r="F39" s="219"/>
      <c r="G39" s="220"/>
      <c r="H39" s="220"/>
      <c r="I39" s="220"/>
      <c r="J39" s="221"/>
      <c r="K39" s="237"/>
      <c r="L39" s="235"/>
      <c r="M39" s="61"/>
      <c r="N39" s="61"/>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row>
    <row r="40" spans="1:53" ht="13.5" customHeight="1">
      <c r="A40" s="41" t="s">
        <v>199</v>
      </c>
      <c r="B40" s="38" t="s">
        <v>123</v>
      </c>
      <c r="C40" s="38"/>
      <c r="D40" s="38"/>
      <c r="E40" s="38"/>
      <c r="F40" s="38"/>
      <c r="G40" s="45"/>
      <c r="H40" s="46"/>
      <c r="I40" s="46"/>
      <c r="J40" s="46"/>
      <c r="K40" s="47"/>
      <c r="L40" s="48"/>
      <c r="M40" s="61"/>
      <c r="N40" s="61"/>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row>
    <row r="41" spans="1:53" ht="13.5" customHeight="1">
      <c r="A41" s="38"/>
      <c r="B41" s="194" t="s">
        <v>92</v>
      </c>
      <c r="C41" s="195"/>
      <c r="D41" s="195"/>
      <c r="E41" s="196"/>
      <c r="F41" s="194" t="s">
        <v>130</v>
      </c>
      <c r="G41" s="195"/>
      <c r="H41" s="195"/>
      <c r="I41" s="195"/>
      <c r="J41" s="196"/>
      <c r="K41" s="258" t="s">
        <v>88</v>
      </c>
      <c r="L41" s="259"/>
      <c r="M41" s="61"/>
      <c r="N41" s="61"/>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row>
    <row r="42" spans="1:53" ht="12.75" customHeight="1">
      <c r="A42" s="38"/>
      <c r="B42" s="238" t="s">
        <v>158</v>
      </c>
      <c r="C42" s="216" t="s">
        <v>124</v>
      </c>
      <c r="D42" s="217"/>
      <c r="E42" s="218"/>
      <c r="F42" s="249" t="s">
        <v>257</v>
      </c>
      <c r="G42" s="247"/>
      <c r="H42" s="247"/>
      <c r="I42" s="209">
        <f>IF('製造販売後臨床試験研究経費ポイント算出表'!V39="","",'製造販売後臨床試験研究経費ポイント算出表'!V39)</f>
        <v>0</v>
      </c>
      <c r="J42" s="207" t="s">
        <v>249</v>
      </c>
      <c r="K42" s="236">
        <f>IF(D5="","",6000*I42*0.8)</f>
      </c>
      <c r="L42" s="233"/>
      <c r="M42" s="61"/>
      <c r="N42" s="61"/>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row>
    <row r="43" spans="1:53" ht="12.75" customHeight="1">
      <c r="A43" s="38"/>
      <c r="B43" s="239"/>
      <c r="C43" s="219"/>
      <c r="D43" s="220"/>
      <c r="E43" s="221"/>
      <c r="F43" s="250"/>
      <c r="G43" s="248"/>
      <c r="H43" s="248"/>
      <c r="I43" s="210"/>
      <c r="J43" s="208"/>
      <c r="K43" s="237"/>
      <c r="L43" s="235"/>
      <c r="M43" s="61"/>
      <c r="N43" s="61"/>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row>
    <row r="44" spans="1:53" ht="12.75" customHeight="1">
      <c r="A44" s="38"/>
      <c r="B44" s="239"/>
      <c r="C44" s="238" t="s">
        <v>147</v>
      </c>
      <c r="D44" s="277" t="s">
        <v>201</v>
      </c>
      <c r="E44" s="264"/>
      <c r="F44" s="249" t="s">
        <v>222</v>
      </c>
      <c r="G44" s="247"/>
      <c r="H44" s="247"/>
      <c r="I44" s="209">
        <f>I42</f>
        <v>0</v>
      </c>
      <c r="J44" s="207" t="s">
        <v>250</v>
      </c>
      <c r="K44" s="236">
        <f>IF(D5="","",IF(E44="","",IF(I44="","",I44*4000*0.8)))</f>
      </c>
      <c r="L44" s="233"/>
      <c r="M44" s="61"/>
      <c r="N44" s="61"/>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row>
    <row r="45" spans="1:53" ht="12.75" customHeight="1">
      <c r="A45" s="38"/>
      <c r="B45" s="239"/>
      <c r="C45" s="239"/>
      <c r="D45" s="278"/>
      <c r="E45" s="265"/>
      <c r="F45" s="250" t="s">
        <v>258</v>
      </c>
      <c r="G45" s="248"/>
      <c r="H45" s="248"/>
      <c r="I45" s="210"/>
      <c r="J45" s="208"/>
      <c r="K45" s="237"/>
      <c r="L45" s="235"/>
      <c r="M45" s="61"/>
      <c r="N45" s="61"/>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row>
    <row r="46" spans="1:53" ht="12.75" customHeight="1">
      <c r="A46" s="38"/>
      <c r="B46" s="239"/>
      <c r="C46" s="239"/>
      <c r="D46" s="278"/>
      <c r="E46" s="264"/>
      <c r="F46" s="249" t="s">
        <v>219</v>
      </c>
      <c r="G46" s="247"/>
      <c r="H46" s="247"/>
      <c r="I46" s="209">
        <f>I42</f>
        <v>0</v>
      </c>
      <c r="J46" s="207" t="s">
        <v>251</v>
      </c>
      <c r="K46" s="236">
        <f>IF(D5="","",IF(E46="","",IF(I46="","",I46*1500*0.8)))</f>
      </c>
      <c r="L46" s="233"/>
      <c r="M46" s="61"/>
      <c r="N46" s="61"/>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row>
    <row r="47" spans="1:53" ht="12.75" customHeight="1">
      <c r="A47" s="38"/>
      <c r="B47" s="239"/>
      <c r="C47" s="239"/>
      <c r="D47" s="279"/>
      <c r="E47" s="265"/>
      <c r="F47" s="250" t="s">
        <v>258</v>
      </c>
      <c r="G47" s="248"/>
      <c r="H47" s="248"/>
      <c r="I47" s="210"/>
      <c r="J47" s="208"/>
      <c r="K47" s="237"/>
      <c r="L47" s="235"/>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row>
    <row r="48" spans="1:53" ht="12.75" customHeight="1">
      <c r="A48" s="38"/>
      <c r="B48" s="239"/>
      <c r="C48" s="239"/>
      <c r="D48" s="216" t="s">
        <v>125</v>
      </c>
      <c r="E48" s="218"/>
      <c r="F48" s="249" t="s">
        <v>242</v>
      </c>
      <c r="G48" s="247"/>
      <c r="H48" s="247"/>
      <c r="I48" s="247"/>
      <c r="J48" s="207"/>
      <c r="K48" s="236">
        <f>IF(D5="","",INT(SUM(K42:L47)*0.1))</f>
      </c>
      <c r="L48" s="233"/>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row>
    <row r="49" spans="1:53" ht="12.75" customHeight="1">
      <c r="A49" s="38"/>
      <c r="B49" s="239"/>
      <c r="C49" s="239"/>
      <c r="D49" s="219"/>
      <c r="E49" s="221"/>
      <c r="F49" s="250"/>
      <c r="G49" s="248"/>
      <c r="H49" s="248"/>
      <c r="I49" s="248"/>
      <c r="J49" s="208"/>
      <c r="K49" s="237"/>
      <c r="L49" s="235"/>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row>
    <row r="50" spans="1:53" ht="12.75" customHeight="1">
      <c r="A50" s="38"/>
      <c r="B50" s="239"/>
      <c r="C50" s="226" t="s">
        <v>159</v>
      </c>
      <c r="D50" s="227"/>
      <c r="E50" s="227"/>
      <c r="F50" s="227"/>
      <c r="G50" s="227"/>
      <c r="H50" s="227"/>
      <c r="I50" s="227"/>
      <c r="J50" s="228"/>
      <c r="K50" s="236">
        <f>IF(D5="","",INT(SUM(K42:L49)))</f>
      </c>
      <c r="L50" s="233"/>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row>
    <row r="51" spans="1:53" ht="12.75" customHeight="1">
      <c r="A51" s="38"/>
      <c r="B51" s="239"/>
      <c r="C51" s="229"/>
      <c r="D51" s="230"/>
      <c r="E51" s="230"/>
      <c r="F51" s="230"/>
      <c r="G51" s="230"/>
      <c r="H51" s="230"/>
      <c r="I51" s="230"/>
      <c r="J51" s="231"/>
      <c r="K51" s="237"/>
      <c r="L51" s="235"/>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row>
    <row r="52" spans="1:53" ht="12.75" customHeight="1">
      <c r="A52" s="38"/>
      <c r="B52" s="216" t="s">
        <v>160</v>
      </c>
      <c r="C52" s="217"/>
      <c r="D52" s="217"/>
      <c r="E52" s="218"/>
      <c r="F52" s="186" t="s">
        <v>166</v>
      </c>
      <c r="G52" s="187"/>
      <c r="H52" s="187"/>
      <c r="I52" s="187"/>
      <c r="J52" s="188"/>
      <c r="K52" s="236">
        <f>IF(D5="","",INT(K50*0.3))</f>
      </c>
      <c r="L52" s="233"/>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row>
    <row r="53" spans="1:53" ht="12.75" customHeight="1">
      <c r="A53" s="38"/>
      <c r="B53" s="253"/>
      <c r="C53" s="254"/>
      <c r="D53" s="254"/>
      <c r="E53" s="255"/>
      <c r="F53" s="189"/>
      <c r="G53" s="190"/>
      <c r="H53" s="190"/>
      <c r="I53" s="190"/>
      <c r="J53" s="191"/>
      <c r="K53" s="251"/>
      <c r="L53" s="252"/>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row>
    <row r="54" spans="1:53" ht="12.75" customHeight="1">
      <c r="A54" s="38"/>
      <c r="B54" s="216" t="s">
        <v>161</v>
      </c>
      <c r="C54" s="217"/>
      <c r="D54" s="217"/>
      <c r="E54" s="218"/>
      <c r="F54" s="186" t="s">
        <v>401</v>
      </c>
      <c r="G54" s="187"/>
      <c r="H54" s="187"/>
      <c r="I54" s="187"/>
      <c r="J54" s="188"/>
      <c r="K54" s="236">
        <f>IF(D5="","",INT(K42*0.1))</f>
      </c>
      <c r="L54" s="233"/>
      <c r="M54" s="140"/>
      <c r="N54" s="144"/>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row>
    <row r="55" spans="1:53" ht="12.75" customHeight="1">
      <c r="A55" s="38"/>
      <c r="B55" s="219"/>
      <c r="C55" s="220"/>
      <c r="D55" s="220"/>
      <c r="E55" s="221"/>
      <c r="F55" s="189"/>
      <c r="G55" s="190"/>
      <c r="H55" s="190"/>
      <c r="I55" s="190"/>
      <c r="J55" s="191"/>
      <c r="K55" s="237"/>
      <c r="L55" s="235"/>
      <c r="M55" s="140"/>
      <c r="N55" s="144"/>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row>
    <row r="56" spans="1:53" ht="12.75" customHeight="1">
      <c r="A56" s="38"/>
      <c r="B56" s="253" t="s">
        <v>162</v>
      </c>
      <c r="C56" s="254"/>
      <c r="D56" s="254"/>
      <c r="E56" s="255"/>
      <c r="F56" s="216"/>
      <c r="G56" s="217"/>
      <c r="H56" s="217"/>
      <c r="I56" s="217"/>
      <c r="J56" s="218"/>
      <c r="K56" s="251">
        <f>IF(D5="","",INT(SUM(K50:L55)))</f>
      </c>
      <c r="L56" s="252"/>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row>
    <row r="57" spans="1:53" ht="12.75" customHeight="1">
      <c r="A57" s="38"/>
      <c r="B57" s="219"/>
      <c r="C57" s="220"/>
      <c r="D57" s="220"/>
      <c r="E57" s="221"/>
      <c r="F57" s="219"/>
      <c r="G57" s="220"/>
      <c r="H57" s="220"/>
      <c r="I57" s="220"/>
      <c r="J57" s="221"/>
      <c r="K57" s="237"/>
      <c r="L57" s="235"/>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row>
    <row r="58" spans="1:53" ht="12.75" customHeight="1">
      <c r="A58" s="38"/>
      <c r="B58" s="216" t="s">
        <v>167</v>
      </c>
      <c r="C58" s="217"/>
      <c r="D58" s="217"/>
      <c r="E58" s="218"/>
      <c r="F58" s="216"/>
      <c r="G58" s="217"/>
      <c r="H58" s="217"/>
      <c r="I58" s="217"/>
      <c r="J58" s="218"/>
      <c r="K58" s="236">
        <f>IF(D5="","",INT(K56*0.1))</f>
      </c>
      <c r="L58" s="233"/>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row>
    <row r="59" spans="1:53" ht="12.75" customHeight="1">
      <c r="A59" s="38"/>
      <c r="B59" s="219"/>
      <c r="C59" s="220"/>
      <c r="D59" s="220"/>
      <c r="E59" s="221"/>
      <c r="F59" s="219"/>
      <c r="G59" s="220"/>
      <c r="H59" s="220"/>
      <c r="I59" s="220"/>
      <c r="J59" s="221"/>
      <c r="K59" s="237"/>
      <c r="L59" s="235"/>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row>
    <row r="60" spans="1:53" ht="12.75" customHeight="1">
      <c r="A60" s="38"/>
      <c r="B60" s="216" t="s">
        <v>163</v>
      </c>
      <c r="C60" s="217"/>
      <c r="D60" s="217"/>
      <c r="E60" s="218"/>
      <c r="F60" s="216"/>
      <c r="G60" s="217"/>
      <c r="H60" s="217"/>
      <c r="I60" s="217"/>
      <c r="J60" s="218"/>
      <c r="K60" s="236">
        <f>IF(D5="","",SUM(K56:L59))</f>
      </c>
      <c r="L60" s="233"/>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row>
    <row r="61" spans="1:53" ht="12.75" customHeight="1">
      <c r="A61" s="38"/>
      <c r="B61" s="219"/>
      <c r="C61" s="220"/>
      <c r="D61" s="220"/>
      <c r="E61" s="221"/>
      <c r="F61" s="219"/>
      <c r="G61" s="220"/>
      <c r="H61" s="220"/>
      <c r="I61" s="220"/>
      <c r="J61" s="221"/>
      <c r="K61" s="237"/>
      <c r="L61" s="235"/>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row>
    <row r="62" spans="1:53" ht="13.5" customHeight="1">
      <c r="A62" s="38"/>
      <c r="B62" s="32"/>
      <c r="C62" s="32"/>
      <c r="D62" s="32"/>
      <c r="E62" s="32"/>
      <c r="F62" s="32"/>
      <c r="G62" s="50"/>
      <c r="H62" s="43"/>
      <c r="I62" s="43"/>
      <c r="J62" s="43"/>
      <c r="K62" s="43"/>
      <c r="L62" s="32"/>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row>
    <row r="63" spans="1:53" ht="19.5" customHeight="1">
      <c r="A63" s="38"/>
      <c r="B63" s="38"/>
      <c r="C63" s="38"/>
      <c r="D63" s="38"/>
      <c r="E63" s="38"/>
      <c r="F63" s="38"/>
      <c r="G63" s="45"/>
      <c r="H63" s="45"/>
      <c r="I63" s="45"/>
      <c r="J63" s="45"/>
      <c r="K63" s="45"/>
      <c r="L63" s="180" t="s">
        <v>138</v>
      </c>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row>
    <row r="64" spans="1:53" ht="19.5" customHeight="1">
      <c r="A64" s="38"/>
      <c r="B64" s="38"/>
      <c r="C64" s="38"/>
      <c r="D64" s="38"/>
      <c r="E64" s="38"/>
      <c r="F64" s="38"/>
      <c r="G64" s="45"/>
      <c r="H64" s="45"/>
      <c r="I64" s="45"/>
      <c r="J64" s="45"/>
      <c r="K64" s="45"/>
      <c r="L64" s="38"/>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row>
    <row r="65" spans="1:53" ht="19.5" customHeight="1">
      <c r="A65" s="38" t="s">
        <v>135</v>
      </c>
      <c r="B65" s="32" t="s">
        <v>150</v>
      </c>
      <c r="C65" s="38"/>
      <c r="D65" s="32"/>
      <c r="E65" s="165">
        <f>D5</f>
        <v>0</v>
      </c>
      <c r="F65" s="200" t="s">
        <v>151</v>
      </c>
      <c r="G65" s="200"/>
      <c r="H65" s="146">
        <f>IF(D5="","",(K38+K60*E65))</f>
      </c>
      <c r="I65" s="52" t="s">
        <v>133</v>
      </c>
      <c r="J65" s="38" t="s">
        <v>134</v>
      </c>
      <c r="K65" s="147">
        <f>IF(D5="","",(K36+K58*E65))</f>
      </c>
      <c r="L65" s="53" t="s">
        <v>152</v>
      </c>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row>
    <row r="66" spans="1:53" ht="19.5" customHeight="1">
      <c r="A66" s="38"/>
      <c r="B66" s="38"/>
      <c r="C66" s="38"/>
      <c r="D66" s="38"/>
      <c r="E66" s="38"/>
      <c r="F66" s="38"/>
      <c r="G66" s="38"/>
      <c r="H66" s="38"/>
      <c r="I66" s="38"/>
      <c r="J66" s="38"/>
      <c r="K66" s="38"/>
      <c r="L66" s="38"/>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row>
    <row r="67" spans="1:53" ht="19.5" customHeight="1">
      <c r="A67" s="38"/>
      <c r="B67" s="38"/>
      <c r="C67" s="38"/>
      <c r="D67" s="38"/>
      <c r="E67" s="38"/>
      <c r="F67" s="38"/>
      <c r="G67" s="38"/>
      <c r="H67" s="38"/>
      <c r="I67" s="38"/>
      <c r="J67" s="38"/>
      <c r="K67" s="38"/>
      <c r="L67" s="38"/>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row>
    <row r="68" spans="1:53" ht="19.5" customHeight="1">
      <c r="A68" s="38" t="s">
        <v>135</v>
      </c>
      <c r="B68" s="44" t="s">
        <v>131</v>
      </c>
      <c r="C68" s="44"/>
      <c r="D68" s="44"/>
      <c r="E68" s="44" t="s">
        <v>148</v>
      </c>
      <c r="F68" s="44"/>
      <c r="G68" s="38"/>
      <c r="H68" s="44"/>
      <c r="I68" s="44"/>
      <c r="J68" s="44"/>
      <c r="K68" s="44"/>
      <c r="L68" s="38"/>
      <c r="M68" s="145"/>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row>
    <row r="69" spans="1:53" ht="19.5" customHeight="1">
      <c r="A69" s="38"/>
      <c r="B69" s="200" t="s">
        <v>132</v>
      </c>
      <c r="C69" s="200"/>
      <c r="D69" s="200"/>
      <c r="E69" s="38"/>
      <c r="F69" s="38"/>
      <c r="G69" s="38"/>
      <c r="H69" s="146">
        <f>K38</f>
      </c>
      <c r="I69" s="52" t="s">
        <v>133</v>
      </c>
      <c r="J69" s="38" t="s">
        <v>134</v>
      </c>
      <c r="K69" s="147">
        <f>K36</f>
      </c>
      <c r="L69" s="53" t="s">
        <v>152</v>
      </c>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row>
    <row r="70" spans="1:53" ht="19.5" customHeight="1">
      <c r="A70" s="38"/>
      <c r="B70" s="38"/>
      <c r="C70" s="38"/>
      <c r="D70" s="38"/>
      <c r="E70" s="38"/>
      <c r="F70" s="38"/>
      <c r="G70" s="38"/>
      <c r="H70" s="38"/>
      <c r="I70" s="38"/>
      <c r="J70" s="38"/>
      <c r="K70" s="38"/>
      <c r="L70" s="51"/>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row>
    <row r="71" spans="1:53" ht="19.5" customHeight="1">
      <c r="A71" s="38"/>
      <c r="B71" s="38"/>
      <c r="C71" s="38"/>
      <c r="D71" s="38"/>
      <c r="E71" s="38"/>
      <c r="F71" s="38"/>
      <c r="G71" s="38"/>
      <c r="H71" s="38"/>
      <c r="I71" s="38"/>
      <c r="J71" s="38"/>
      <c r="K71" s="38"/>
      <c r="L71" s="51"/>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row>
    <row r="72" spans="1:53" ht="19.5" customHeight="1">
      <c r="A72" s="38" t="s">
        <v>135</v>
      </c>
      <c r="B72" s="38" t="s">
        <v>164</v>
      </c>
      <c r="C72" s="38"/>
      <c r="D72" s="38"/>
      <c r="E72" s="38"/>
      <c r="F72" s="38"/>
      <c r="G72" s="38"/>
      <c r="H72" s="38"/>
      <c r="I72" s="38"/>
      <c r="J72" s="38"/>
      <c r="K72" s="38"/>
      <c r="L72" s="38"/>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row>
    <row r="73" spans="1:53" ht="19.5" customHeight="1">
      <c r="A73" s="38"/>
      <c r="B73" s="200" t="s">
        <v>243</v>
      </c>
      <c r="C73" s="200"/>
      <c r="D73" s="200"/>
      <c r="E73" s="44"/>
      <c r="F73" s="44"/>
      <c r="G73" s="38"/>
      <c r="H73" s="146">
        <f>K60</f>
      </c>
      <c r="I73" s="52" t="s">
        <v>133</v>
      </c>
      <c r="J73" s="38" t="s">
        <v>134</v>
      </c>
      <c r="K73" s="147">
        <f>K58</f>
      </c>
      <c r="L73" s="53" t="s">
        <v>152</v>
      </c>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row>
    <row r="74" spans="1:53" ht="19.5" customHeight="1">
      <c r="A74" s="38"/>
      <c r="B74" s="38"/>
      <c r="C74" s="44"/>
      <c r="D74" s="44"/>
      <c r="E74" s="44"/>
      <c r="F74" s="44"/>
      <c r="G74" s="38"/>
      <c r="H74" s="54"/>
      <c r="I74" s="54"/>
      <c r="J74" s="38"/>
      <c r="K74" s="38"/>
      <c r="L74" s="54"/>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row>
    <row r="75" spans="1:53" ht="19.5" customHeight="1">
      <c r="A75" s="38"/>
      <c r="B75" s="38"/>
      <c r="C75" s="38"/>
      <c r="D75" s="38"/>
      <c r="E75" s="38"/>
      <c r="F75" s="38"/>
      <c r="G75" s="38"/>
      <c r="H75" s="38"/>
      <c r="I75" s="38"/>
      <c r="J75" s="38"/>
      <c r="K75" s="38"/>
      <c r="L75" s="38"/>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row>
    <row r="76" spans="1:53" ht="19.5" customHeight="1">
      <c r="A76" s="38" t="s">
        <v>135</v>
      </c>
      <c r="B76" s="38" t="s">
        <v>153</v>
      </c>
      <c r="C76" s="38"/>
      <c r="D76" s="38"/>
      <c r="E76" s="38"/>
      <c r="F76" s="38"/>
      <c r="G76" s="38"/>
      <c r="H76" s="38"/>
      <c r="I76" s="38"/>
      <c r="J76" s="38"/>
      <c r="K76" s="38"/>
      <c r="L76" s="38"/>
      <c r="M76" s="36" t="s">
        <v>175</v>
      </c>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row>
    <row r="77" spans="1:53" ht="19.5" customHeight="1">
      <c r="A77" s="182" t="s">
        <v>246</v>
      </c>
      <c r="B77" s="182"/>
      <c r="C77" s="182"/>
      <c r="D77" s="182"/>
      <c r="E77" s="182"/>
      <c r="F77" s="51"/>
      <c r="G77" s="166">
        <v>30000</v>
      </c>
      <c r="H77" s="44" t="s">
        <v>244</v>
      </c>
      <c r="I77" s="38"/>
      <c r="J77" s="151" t="s">
        <v>391</v>
      </c>
      <c r="K77" s="38" t="s">
        <v>245</v>
      </c>
      <c r="L77" s="38"/>
      <c r="M77" s="38" t="s">
        <v>194</v>
      </c>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row>
    <row r="78" spans="1:53" ht="19.5" customHeight="1">
      <c r="A78" s="38"/>
      <c r="B78" s="38"/>
      <c r="D78" s="38"/>
      <c r="E78" s="38"/>
      <c r="F78" s="143"/>
      <c r="G78" s="166"/>
      <c r="H78" s="44" t="s">
        <v>244</v>
      </c>
      <c r="I78" s="38"/>
      <c r="J78" s="151" t="s">
        <v>392</v>
      </c>
      <c r="K78" s="38" t="s">
        <v>245</v>
      </c>
      <c r="L78" s="61"/>
      <c r="M78" s="38" t="s">
        <v>367</v>
      </c>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row>
    <row r="79" spans="1:53" ht="19.5" customHeight="1">
      <c r="A79" s="61"/>
      <c r="B79" s="61"/>
      <c r="C79" s="61"/>
      <c r="D79" s="61"/>
      <c r="E79" s="61"/>
      <c r="F79" s="176"/>
      <c r="G79" s="176"/>
      <c r="H79" s="60"/>
      <c r="I79" s="60"/>
      <c r="J79" s="61"/>
      <c r="K79" s="177"/>
      <c r="L79" s="61"/>
      <c r="M79" s="38"/>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row>
    <row r="80" spans="1:53" ht="19.5" customHeight="1">
      <c r="A80" s="61"/>
      <c r="B80" s="61"/>
      <c r="C80" s="61"/>
      <c r="D80" s="61"/>
      <c r="E80" s="61"/>
      <c r="F80" s="61"/>
      <c r="G80" s="61"/>
      <c r="H80" s="61"/>
      <c r="I80" s="61"/>
      <c r="J80" s="61"/>
      <c r="K80" s="61"/>
      <c r="L80" s="61"/>
      <c r="M80" s="38"/>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row>
    <row r="81" spans="1:53" ht="19.5" customHeight="1">
      <c r="A81" s="38" t="s">
        <v>135</v>
      </c>
      <c r="B81" s="38" t="s">
        <v>136</v>
      </c>
      <c r="C81" s="38"/>
      <c r="D81" s="38"/>
      <c r="E81" s="38"/>
      <c r="F81" s="38"/>
      <c r="G81" s="38"/>
      <c r="H81" s="38"/>
      <c r="I81" s="38"/>
      <c r="J81" s="38"/>
      <c r="K81" s="38"/>
      <c r="L81" s="38"/>
      <c r="M81" s="36" t="s">
        <v>187</v>
      </c>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row>
    <row r="82" spans="1:53" ht="19.5" customHeight="1">
      <c r="A82" s="38"/>
      <c r="B82" s="38" t="s">
        <v>149</v>
      </c>
      <c r="D82" s="38"/>
      <c r="E82" s="38"/>
      <c r="F82" s="38"/>
      <c r="G82" s="38"/>
      <c r="H82" s="38"/>
      <c r="I82" s="38"/>
      <c r="J82" s="38"/>
      <c r="K82" s="38"/>
      <c r="L82" s="38"/>
      <c r="M82" s="38" t="s">
        <v>189</v>
      </c>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row>
    <row r="83" spans="1:53" ht="19.5" customHeight="1">
      <c r="A83" s="38"/>
      <c r="B83" s="38"/>
      <c r="C83" s="38"/>
      <c r="D83" s="38"/>
      <c r="E83" s="38"/>
      <c r="F83" s="38"/>
      <c r="G83" s="38"/>
      <c r="H83" s="148">
        <v>66000</v>
      </c>
      <c r="I83" s="52" t="s">
        <v>133</v>
      </c>
      <c r="J83" s="38" t="s">
        <v>134</v>
      </c>
      <c r="K83" s="55">
        <f>INT(H83-H83/1.1)</f>
        <v>6000</v>
      </c>
      <c r="L83" s="53" t="s">
        <v>152</v>
      </c>
      <c r="M83" s="36" t="s">
        <v>190</v>
      </c>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row>
    <row r="84" spans="1:53" ht="19.5" customHeight="1">
      <c r="A84" s="38"/>
      <c r="B84" s="38" t="s">
        <v>172</v>
      </c>
      <c r="D84" s="38"/>
      <c r="E84" s="38"/>
      <c r="F84" s="299" t="s">
        <v>171</v>
      </c>
      <c r="G84" s="299"/>
      <c r="H84" s="149">
        <v>15000</v>
      </c>
      <c r="I84" s="56" t="s">
        <v>133</v>
      </c>
      <c r="J84" s="38"/>
      <c r="K84" s="57"/>
      <c r="L84" s="54"/>
      <c r="M84" s="38" t="s">
        <v>192</v>
      </c>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row>
    <row r="85" spans="1:53" ht="19.5" customHeight="1">
      <c r="A85" s="38"/>
      <c r="B85" s="38"/>
      <c r="C85" s="38"/>
      <c r="D85" s="38"/>
      <c r="E85" s="38"/>
      <c r="F85" s="300" t="s">
        <v>174</v>
      </c>
      <c r="G85" s="300"/>
      <c r="H85" s="149">
        <v>15000</v>
      </c>
      <c r="I85" s="56" t="s">
        <v>133</v>
      </c>
      <c r="J85" s="38"/>
      <c r="K85" s="57"/>
      <c r="L85" s="54"/>
      <c r="M85" s="38" t="s">
        <v>191</v>
      </c>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row>
    <row r="86" spans="1:53" ht="19.5" customHeight="1">
      <c r="A86" s="38"/>
      <c r="B86" s="38"/>
      <c r="C86" s="38"/>
      <c r="D86" s="38"/>
      <c r="E86" s="38"/>
      <c r="F86" s="300" t="s">
        <v>173</v>
      </c>
      <c r="G86" s="300"/>
      <c r="H86" s="149">
        <v>30000</v>
      </c>
      <c r="I86" s="56" t="s">
        <v>133</v>
      </c>
      <c r="J86" s="38"/>
      <c r="K86" s="38"/>
      <c r="L86" s="38"/>
      <c r="M86" s="38" t="s">
        <v>193</v>
      </c>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row>
    <row r="87" spans="1:53" ht="19.5" customHeight="1">
      <c r="A87" s="38"/>
      <c r="B87" s="38"/>
      <c r="C87" s="38"/>
      <c r="D87" s="38"/>
      <c r="E87" s="38"/>
      <c r="F87" s="38"/>
      <c r="G87" s="61"/>
      <c r="H87" s="60"/>
      <c r="I87" s="60"/>
      <c r="J87" s="38"/>
      <c r="K87" s="38"/>
      <c r="L87" s="38"/>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row>
    <row r="88" spans="1:53" ht="19.5" customHeight="1">
      <c r="A88" s="38"/>
      <c r="B88" s="38"/>
      <c r="C88" s="38"/>
      <c r="D88" s="38"/>
      <c r="E88" s="38"/>
      <c r="F88" s="38"/>
      <c r="G88" s="61"/>
      <c r="H88" s="61"/>
      <c r="I88" s="61"/>
      <c r="J88" s="38"/>
      <c r="K88" s="38"/>
      <c r="L88" s="38"/>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row>
    <row r="89" spans="1:53" ht="19.5" customHeight="1">
      <c r="A89" s="38" t="s">
        <v>135</v>
      </c>
      <c r="B89" s="38" t="s">
        <v>154</v>
      </c>
      <c r="C89" s="38"/>
      <c r="D89" s="38"/>
      <c r="E89" s="38"/>
      <c r="F89" s="38"/>
      <c r="G89" s="38"/>
      <c r="H89" s="38"/>
      <c r="I89" s="38"/>
      <c r="J89" s="38"/>
      <c r="K89" s="38"/>
      <c r="L89" s="38"/>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row>
    <row r="90" spans="1:53" ht="19.5" customHeight="1">
      <c r="A90" s="38"/>
      <c r="B90" s="38"/>
      <c r="C90" s="38"/>
      <c r="D90" s="38"/>
      <c r="E90" s="38"/>
      <c r="F90" s="38"/>
      <c r="G90" s="38"/>
      <c r="H90" s="52">
        <v>22000</v>
      </c>
      <c r="I90" s="52" t="s">
        <v>133</v>
      </c>
      <c r="J90" s="38" t="s">
        <v>134</v>
      </c>
      <c r="K90" s="55">
        <f>H90-ROUND(H90/1.1,0)</f>
        <v>2000</v>
      </c>
      <c r="L90" s="53" t="s">
        <v>152</v>
      </c>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row>
    <row r="91" spans="1:53" ht="19.5" customHeight="1">
      <c r="A91" s="38"/>
      <c r="B91" s="38"/>
      <c r="C91" s="38"/>
      <c r="D91" s="38"/>
      <c r="E91" s="38"/>
      <c r="F91" s="38"/>
      <c r="G91" s="38"/>
      <c r="H91" s="56"/>
      <c r="I91" s="56"/>
      <c r="J91" s="38"/>
      <c r="K91" s="57"/>
      <c r="L91" s="54"/>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row>
    <row r="92" spans="1:53" ht="19.5" customHeight="1">
      <c r="A92" s="38" t="s">
        <v>135</v>
      </c>
      <c r="B92" s="38" t="s">
        <v>395</v>
      </c>
      <c r="C92" s="38"/>
      <c r="D92" s="38"/>
      <c r="E92" s="38"/>
      <c r="F92" s="38"/>
      <c r="G92" s="38"/>
      <c r="H92" s="52">
        <v>3300</v>
      </c>
      <c r="I92" s="52" t="s">
        <v>133</v>
      </c>
      <c r="J92" s="38" t="s">
        <v>134</v>
      </c>
      <c r="K92" s="55">
        <f>H92-ROUND(H92/1.1,0)</f>
        <v>300</v>
      </c>
      <c r="L92" s="53" t="s">
        <v>152</v>
      </c>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row>
    <row r="93" spans="1:53" ht="19.5" customHeight="1">
      <c r="A93" s="38"/>
      <c r="B93" s="181" t="s">
        <v>396</v>
      </c>
      <c r="C93" s="38"/>
      <c r="D93" s="38"/>
      <c r="E93" s="38"/>
      <c r="F93" s="38"/>
      <c r="G93" s="38"/>
      <c r="H93" s="52">
        <v>19800</v>
      </c>
      <c r="I93" s="52" t="s">
        <v>133</v>
      </c>
      <c r="J93" s="38" t="s">
        <v>134</v>
      </c>
      <c r="K93" s="55">
        <f>H93-ROUND(H93/1.1,0)</f>
        <v>1800</v>
      </c>
      <c r="L93" s="53" t="s">
        <v>152</v>
      </c>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c r="BA93" s="140"/>
    </row>
    <row r="94" spans="1:53" ht="19.5" customHeight="1">
      <c r="A94" s="38"/>
      <c r="B94" s="38"/>
      <c r="C94" s="38"/>
      <c r="D94" s="38"/>
      <c r="E94" s="38"/>
      <c r="F94" s="38"/>
      <c r="G94" s="38"/>
      <c r="H94" s="38"/>
      <c r="I94" s="38"/>
      <c r="J94" s="38"/>
      <c r="K94" s="38"/>
      <c r="L94" s="38"/>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row>
    <row r="95" spans="1:53" ht="19.5" customHeight="1">
      <c r="A95" s="38" t="s">
        <v>135</v>
      </c>
      <c r="B95" s="38" t="s">
        <v>369</v>
      </c>
      <c r="C95" s="38"/>
      <c r="D95" s="38"/>
      <c r="E95" s="38"/>
      <c r="F95" s="38"/>
      <c r="G95" s="38"/>
      <c r="H95" s="38"/>
      <c r="I95" s="38"/>
      <c r="J95" s="38"/>
      <c r="K95" s="38"/>
      <c r="L95" s="38"/>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row>
    <row r="96" spans="1:53" ht="19.5" customHeight="1">
      <c r="A96" s="38"/>
      <c r="C96" s="194" t="s">
        <v>368</v>
      </c>
      <c r="D96" s="196"/>
      <c r="E96" s="194" t="s">
        <v>239</v>
      </c>
      <c r="F96" s="195"/>
      <c r="G96" s="196"/>
      <c r="H96" s="202" t="s">
        <v>88</v>
      </c>
      <c r="I96" s="202"/>
      <c r="J96" s="38"/>
      <c r="K96" s="38"/>
      <c r="L96" s="38"/>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row>
    <row r="97" spans="1:53" ht="19.5" customHeight="1">
      <c r="A97" s="38"/>
      <c r="C97" s="202" t="s">
        <v>224</v>
      </c>
      <c r="D97" s="58" t="s">
        <v>229</v>
      </c>
      <c r="E97" s="185" t="s">
        <v>233</v>
      </c>
      <c r="F97" s="185"/>
      <c r="G97" s="185"/>
      <c r="H97" s="282">
        <v>20000</v>
      </c>
      <c r="I97" s="282"/>
      <c r="J97" s="38"/>
      <c r="K97" s="38"/>
      <c r="L97" s="38"/>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0"/>
      <c r="BA97" s="140"/>
    </row>
    <row r="98" spans="1:53" ht="19.5" customHeight="1">
      <c r="A98" s="38"/>
      <c r="C98" s="202"/>
      <c r="D98" s="58" t="s">
        <v>230</v>
      </c>
      <c r="E98" s="185" t="s">
        <v>232</v>
      </c>
      <c r="F98" s="185"/>
      <c r="G98" s="185"/>
      <c r="H98" s="282">
        <f>H97*0.1</f>
        <v>2000</v>
      </c>
      <c r="I98" s="282"/>
      <c r="J98" s="38"/>
      <c r="K98" s="38"/>
      <c r="L98" s="38"/>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0"/>
      <c r="BA98" s="140"/>
    </row>
    <row r="99" spans="1:53" ht="19.5" customHeight="1">
      <c r="A99" s="38"/>
      <c r="B99" s="38"/>
      <c r="C99" s="58" t="s">
        <v>225</v>
      </c>
      <c r="D99" s="58" t="s">
        <v>226</v>
      </c>
      <c r="E99" s="286" t="s">
        <v>231</v>
      </c>
      <c r="F99" s="286"/>
      <c r="G99" s="286"/>
      <c r="H99" s="285">
        <f>(H97+H98)*0.3</f>
        <v>6600</v>
      </c>
      <c r="I99" s="285"/>
      <c r="J99" s="38"/>
      <c r="K99" s="38"/>
      <c r="L99" s="38"/>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row>
    <row r="100" spans="1:53" ht="19.5" customHeight="1">
      <c r="A100" s="38"/>
      <c r="B100" s="38"/>
      <c r="C100" s="58" t="s">
        <v>228</v>
      </c>
      <c r="D100" s="58" t="s">
        <v>227</v>
      </c>
      <c r="E100" s="185" t="s">
        <v>403</v>
      </c>
      <c r="F100" s="185"/>
      <c r="G100" s="185"/>
      <c r="H100" s="282">
        <f>H97*0.1</f>
        <v>2000</v>
      </c>
      <c r="I100" s="282"/>
      <c r="J100" s="38"/>
      <c r="K100" s="38"/>
      <c r="L100" s="38"/>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row>
    <row r="101" spans="1:53" ht="19.5" customHeight="1">
      <c r="A101" s="38"/>
      <c r="B101" s="38"/>
      <c r="C101" s="58" t="s">
        <v>235</v>
      </c>
      <c r="D101" s="185" t="s">
        <v>236</v>
      </c>
      <c r="E101" s="185"/>
      <c r="F101" s="185"/>
      <c r="G101" s="185"/>
      <c r="H101" s="282">
        <f>SUM(H97:H100)</f>
        <v>30600</v>
      </c>
      <c r="I101" s="282"/>
      <c r="J101" s="38"/>
      <c r="K101" s="38"/>
      <c r="L101" s="38"/>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row>
    <row r="102" spans="1:53" ht="19.5" customHeight="1">
      <c r="A102" s="38"/>
      <c r="B102" s="38"/>
      <c r="C102" s="58" t="s">
        <v>238</v>
      </c>
      <c r="D102" s="185" t="s">
        <v>237</v>
      </c>
      <c r="E102" s="185"/>
      <c r="F102" s="185"/>
      <c r="G102" s="185"/>
      <c r="H102" s="282">
        <f>H101*0.1</f>
        <v>3060</v>
      </c>
      <c r="I102" s="282"/>
      <c r="J102" s="38"/>
      <c r="K102" s="38"/>
      <c r="L102" s="38"/>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row>
    <row r="103" spans="1:53" ht="19.5" customHeight="1">
      <c r="A103" s="38"/>
      <c r="B103" s="38"/>
      <c r="C103" s="202" t="s">
        <v>234</v>
      </c>
      <c r="D103" s="202"/>
      <c r="E103" s="202"/>
      <c r="F103" s="202"/>
      <c r="G103" s="202"/>
      <c r="H103" s="282">
        <f>H101+H102</f>
        <v>33660</v>
      </c>
      <c r="I103" s="282"/>
      <c r="J103" s="38"/>
      <c r="K103" s="38"/>
      <c r="L103" s="38"/>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0"/>
      <c r="AZ103" s="140"/>
      <c r="BA103" s="140"/>
    </row>
    <row r="104" spans="1:53" ht="19.5" customHeight="1">
      <c r="A104" s="38"/>
      <c r="B104" s="38"/>
      <c r="C104" s="38"/>
      <c r="D104" s="38"/>
      <c r="E104" s="38"/>
      <c r="F104" s="38"/>
      <c r="G104" s="38"/>
      <c r="H104" s="38"/>
      <c r="I104" s="38"/>
      <c r="J104" s="38"/>
      <c r="K104" s="38"/>
      <c r="L104" s="38"/>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c r="AY104" s="140"/>
      <c r="AZ104" s="140"/>
      <c r="BA104" s="140"/>
    </row>
    <row r="105" spans="1:53" ht="19.5" customHeight="1">
      <c r="A105" s="140"/>
      <c r="B105" s="140"/>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c r="AY105" s="140"/>
      <c r="AZ105" s="140"/>
      <c r="BA105" s="140"/>
    </row>
    <row r="106" spans="1:53" ht="19.5" customHeight="1">
      <c r="A106" s="140"/>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row>
    <row r="107" spans="1:53" ht="19.5" customHeight="1">
      <c r="A107" s="140"/>
      <c r="B107" s="140"/>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row>
    <row r="108" spans="1:53" ht="19.5" customHeight="1">
      <c r="A108" s="140"/>
      <c r="B108" s="140"/>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row>
    <row r="109" spans="1:53" ht="19.5" customHeight="1">
      <c r="A109" s="140"/>
      <c r="B109" s="140"/>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140"/>
      <c r="BA109" s="140"/>
    </row>
    <row r="110" spans="1:53" ht="12.75">
      <c r="A110" s="140"/>
      <c r="B110" s="140"/>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row>
    <row r="111" spans="1:53" ht="12.75">
      <c r="A111" s="140"/>
      <c r="B111" s="140"/>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140"/>
      <c r="AZ111" s="140"/>
      <c r="BA111" s="140"/>
    </row>
    <row r="112" spans="1:53" ht="12.75">
      <c r="A112" s="140"/>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c r="AY112" s="140"/>
      <c r="AZ112" s="140"/>
      <c r="BA112" s="140"/>
    </row>
    <row r="113" spans="1:53" ht="12.75">
      <c r="A113" s="140"/>
      <c r="B113" s="140"/>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0"/>
      <c r="AY113" s="140"/>
      <c r="AZ113" s="140"/>
      <c r="BA113" s="140"/>
    </row>
    <row r="114" spans="1:53" ht="12.75">
      <c r="A114" s="140"/>
      <c r="B114" s="140"/>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0"/>
      <c r="AY114" s="140"/>
      <c r="AZ114" s="140"/>
      <c r="BA114" s="140"/>
    </row>
    <row r="115" spans="1:53" ht="12.75">
      <c r="A115" s="140"/>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row>
    <row r="116" spans="1:53" ht="12.75">
      <c r="A116" s="140"/>
      <c r="B116" s="140"/>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40"/>
      <c r="AR116" s="140"/>
      <c r="AS116" s="140"/>
      <c r="AT116" s="140"/>
      <c r="AU116" s="140"/>
      <c r="AV116" s="140"/>
      <c r="AW116" s="140"/>
      <c r="AX116" s="140"/>
      <c r="AY116" s="140"/>
      <c r="AZ116" s="140"/>
      <c r="BA116" s="140"/>
    </row>
    <row r="117" spans="1:53" ht="12.75">
      <c r="A117" s="140"/>
      <c r="B117" s="140"/>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0"/>
      <c r="AU117" s="140"/>
      <c r="AV117" s="140"/>
      <c r="AW117" s="140"/>
      <c r="AX117" s="140"/>
      <c r="AY117" s="140"/>
      <c r="AZ117" s="140"/>
      <c r="BA117" s="140"/>
    </row>
    <row r="118" spans="1:53" ht="12.75">
      <c r="A118" s="140"/>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140"/>
      <c r="BA118" s="140"/>
    </row>
    <row r="119" spans="1:53" ht="12.75">
      <c r="A119" s="140"/>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140"/>
      <c r="BA119" s="140"/>
    </row>
    <row r="120" spans="1:53" ht="12.75">
      <c r="A120" s="140"/>
      <c r="B120" s="140"/>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c r="AQ120" s="140"/>
      <c r="AR120" s="140"/>
      <c r="AS120" s="140"/>
      <c r="AT120" s="140"/>
      <c r="AU120" s="140"/>
      <c r="AV120" s="140"/>
      <c r="AW120" s="140"/>
      <c r="AX120" s="140"/>
      <c r="AY120" s="140"/>
      <c r="AZ120" s="140"/>
      <c r="BA120" s="140"/>
    </row>
    <row r="121" spans="1:53" ht="12.75">
      <c r="A121" s="140"/>
      <c r="B121" s="140"/>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K121" s="140"/>
      <c r="AL121" s="140"/>
      <c r="AM121" s="140"/>
      <c r="AN121" s="140"/>
      <c r="AO121" s="140"/>
      <c r="AP121" s="140"/>
      <c r="AQ121" s="140"/>
      <c r="AR121" s="140"/>
      <c r="AS121" s="140"/>
      <c r="AT121" s="140"/>
      <c r="AU121" s="140"/>
      <c r="AV121" s="140"/>
      <c r="AW121" s="140"/>
      <c r="AX121" s="140"/>
      <c r="AY121" s="140"/>
      <c r="AZ121" s="140"/>
      <c r="BA121" s="140"/>
    </row>
    <row r="122" spans="1:53" ht="12.75">
      <c r="A122" s="140"/>
      <c r="B122" s="140"/>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40"/>
      <c r="AT122" s="140"/>
      <c r="AU122" s="140"/>
      <c r="AV122" s="140"/>
      <c r="AW122" s="140"/>
      <c r="AX122" s="140"/>
      <c r="AY122" s="140"/>
      <c r="AZ122" s="140"/>
      <c r="BA122" s="140"/>
    </row>
    <row r="123" spans="1:53" ht="12.75">
      <c r="A123" s="140"/>
      <c r="B123" s="14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c r="AY123" s="140"/>
      <c r="AZ123" s="140"/>
      <c r="BA123" s="140"/>
    </row>
    <row r="124" spans="1:53" ht="12.75">
      <c r="A124" s="140"/>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0"/>
      <c r="AU124" s="140"/>
      <c r="AV124" s="140"/>
      <c r="AW124" s="140"/>
      <c r="AX124" s="140"/>
      <c r="AY124" s="140"/>
      <c r="AZ124" s="140"/>
      <c r="BA124" s="140"/>
    </row>
    <row r="125" spans="1:53" ht="12.75">
      <c r="A125" s="140"/>
      <c r="B125" s="140"/>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c r="AL125" s="140"/>
      <c r="AM125" s="140"/>
      <c r="AN125" s="140"/>
      <c r="AO125" s="140"/>
      <c r="AP125" s="140"/>
      <c r="AQ125" s="140"/>
      <c r="AR125" s="140"/>
      <c r="AS125" s="140"/>
      <c r="AT125" s="140"/>
      <c r="AU125" s="140"/>
      <c r="AV125" s="140"/>
      <c r="AW125" s="140"/>
      <c r="AX125" s="140"/>
      <c r="AY125" s="140"/>
      <c r="AZ125" s="140"/>
      <c r="BA125" s="140"/>
    </row>
    <row r="126" spans="1:53" ht="12.75">
      <c r="A126" s="140"/>
      <c r="B126" s="140"/>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0"/>
      <c r="AL126" s="140"/>
      <c r="AM126" s="140"/>
      <c r="AN126" s="140"/>
      <c r="AO126" s="140"/>
      <c r="AP126" s="140"/>
      <c r="AQ126" s="140"/>
      <c r="AR126" s="140"/>
      <c r="AS126" s="140"/>
      <c r="AT126" s="140"/>
      <c r="AU126" s="140"/>
      <c r="AV126" s="140"/>
      <c r="AW126" s="140"/>
      <c r="AX126" s="140"/>
      <c r="AY126" s="140"/>
      <c r="AZ126" s="140"/>
      <c r="BA126" s="140"/>
    </row>
    <row r="127" spans="1:53" ht="12.75">
      <c r="A127" s="140"/>
      <c r="B127" s="140"/>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40"/>
      <c r="AM127" s="140"/>
      <c r="AN127" s="140"/>
      <c r="AO127" s="140"/>
      <c r="AP127" s="140"/>
      <c r="AQ127" s="140"/>
      <c r="AR127" s="140"/>
      <c r="AS127" s="140"/>
      <c r="AT127" s="140"/>
      <c r="AU127" s="140"/>
      <c r="AV127" s="140"/>
      <c r="AW127" s="140"/>
      <c r="AX127" s="140"/>
      <c r="AY127" s="140"/>
      <c r="AZ127" s="140"/>
      <c r="BA127" s="140"/>
    </row>
    <row r="128" spans="1:53" ht="12.75">
      <c r="A128" s="140"/>
      <c r="B128" s="140"/>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40"/>
      <c r="AM128" s="140"/>
      <c r="AN128" s="140"/>
      <c r="AO128" s="140"/>
      <c r="AP128" s="140"/>
      <c r="AQ128" s="140"/>
      <c r="AR128" s="140"/>
      <c r="AS128" s="140"/>
      <c r="AT128" s="140"/>
      <c r="AU128" s="140"/>
      <c r="AV128" s="140"/>
      <c r="AW128" s="140"/>
      <c r="AX128" s="140"/>
      <c r="AY128" s="140"/>
      <c r="AZ128" s="140"/>
      <c r="BA128" s="140"/>
    </row>
    <row r="129" spans="1:53" ht="12.75">
      <c r="A129" s="140"/>
      <c r="B129" s="140"/>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K129" s="140"/>
      <c r="AL129" s="140"/>
      <c r="AM129" s="140"/>
      <c r="AN129" s="140"/>
      <c r="AO129" s="140"/>
      <c r="AP129" s="140"/>
      <c r="AQ129" s="140"/>
      <c r="AR129" s="140"/>
      <c r="AS129" s="140"/>
      <c r="AT129" s="140"/>
      <c r="AU129" s="140"/>
      <c r="AV129" s="140"/>
      <c r="AW129" s="140"/>
      <c r="AX129" s="140"/>
      <c r="AY129" s="140"/>
      <c r="AZ129" s="140"/>
      <c r="BA129" s="140"/>
    </row>
    <row r="130" spans="1:53" ht="12.75">
      <c r="A130" s="140"/>
      <c r="B130" s="140"/>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40"/>
      <c r="AM130" s="140"/>
      <c r="AN130" s="140"/>
      <c r="AO130" s="140"/>
      <c r="AP130" s="140"/>
      <c r="AQ130" s="140"/>
      <c r="AR130" s="140"/>
      <c r="AS130" s="140"/>
      <c r="AT130" s="140"/>
      <c r="AU130" s="140"/>
      <c r="AV130" s="140"/>
      <c r="AW130" s="140"/>
      <c r="AX130" s="140"/>
      <c r="AY130" s="140"/>
      <c r="AZ130" s="140"/>
      <c r="BA130" s="140"/>
    </row>
    <row r="131" spans="1:53" ht="12.75">
      <c r="A131" s="140"/>
      <c r="B131" s="140"/>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c r="AW131" s="140"/>
      <c r="AX131" s="140"/>
      <c r="AY131" s="140"/>
      <c r="AZ131" s="140"/>
      <c r="BA131" s="140"/>
    </row>
    <row r="132" spans="1:53" ht="12.75">
      <c r="A132" s="140"/>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row>
    <row r="133" spans="1:53" ht="12.75">
      <c r="A133" s="140"/>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c r="AN133" s="140"/>
      <c r="AO133" s="140"/>
      <c r="AP133" s="140"/>
      <c r="AQ133" s="140"/>
      <c r="AR133" s="140"/>
      <c r="AS133" s="140"/>
      <c r="AT133" s="140"/>
      <c r="AU133" s="140"/>
      <c r="AV133" s="140"/>
      <c r="AW133" s="140"/>
      <c r="AX133" s="140"/>
      <c r="AY133" s="140"/>
      <c r="AZ133" s="140"/>
      <c r="BA133" s="140"/>
    </row>
    <row r="134" spans="1:53" ht="12.75">
      <c r="A134" s="140"/>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c r="AN134" s="140"/>
      <c r="AO134" s="140"/>
      <c r="AP134" s="140"/>
      <c r="AQ134" s="140"/>
      <c r="AR134" s="140"/>
      <c r="AS134" s="140"/>
      <c r="AT134" s="140"/>
      <c r="AU134" s="140"/>
      <c r="AV134" s="140"/>
      <c r="AW134" s="140"/>
      <c r="AX134" s="140"/>
      <c r="AY134" s="140"/>
      <c r="AZ134" s="140"/>
      <c r="BA134" s="140"/>
    </row>
    <row r="135" spans="1:53" ht="12.75">
      <c r="A135" s="140"/>
      <c r="B135" s="140"/>
      <c r="C135" s="140"/>
      <c r="D135" s="140"/>
      <c r="E135" s="140"/>
      <c r="F135" s="140"/>
      <c r="G135" s="140"/>
      <c r="H135" s="140"/>
      <c r="I135" s="140"/>
      <c r="J135" s="140"/>
      <c r="K135" s="140"/>
      <c r="L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40"/>
      <c r="AY135" s="140"/>
      <c r="AZ135" s="140"/>
      <c r="BA135" s="140"/>
    </row>
    <row r="136" spans="1:53" ht="12.75">
      <c r="A136" s="140"/>
      <c r="B136" s="140"/>
      <c r="C136" s="140"/>
      <c r="D136" s="140"/>
      <c r="E136" s="140"/>
      <c r="F136" s="140"/>
      <c r="G136" s="140"/>
      <c r="H136" s="140"/>
      <c r="I136" s="140"/>
      <c r="J136" s="140"/>
      <c r="K136" s="140"/>
      <c r="L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0"/>
      <c r="AY136" s="140"/>
      <c r="AZ136" s="140"/>
      <c r="BA136" s="140"/>
    </row>
  </sheetData>
  <sheetProtection password="DDF3" sheet="1"/>
  <mergeCells count="147">
    <mergeCell ref="F41:J41"/>
    <mergeCell ref="F84:G84"/>
    <mergeCell ref="F85:G85"/>
    <mergeCell ref="F86:G86"/>
    <mergeCell ref="K6:L6"/>
    <mergeCell ref="I5:J5"/>
    <mergeCell ref="F52:J53"/>
    <mergeCell ref="F54:J55"/>
    <mergeCell ref="F56:J57"/>
    <mergeCell ref="F58:J59"/>
    <mergeCell ref="F24:G25"/>
    <mergeCell ref="F26:J27"/>
    <mergeCell ref="F30:J31"/>
    <mergeCell ref="C28:J29"/>
    <mergeCell ref="F60:J61"/>
    <mergeCell ref="F32:J33"/>
    <mergeCell ref="F34:J35"/>
    <mergeCell ref="F36:J37"/>
    <mergeCell ref="F38:J39"/>
    <mergeCell ref="F42:H43"/>
    <mergeCell ref="F14:G15"/>
    <mergeCell ref="F16:J17"/>
    <mergeCell ref="F18:F19"/>
    <mergeCell ref="I18:J19"/>
    <mergeCell ref="F21:J21"/>
    <mergeCell ref="F22:J22"/>
    <mergeCell ref="I1:K1"/>
    <mergeCell ref="A2:C2"/>
    <mergeCell ref="D2:G2"/>
    <mergeCell ref="H2:H3"/>
    <mergeCell ref="I2:K2"/>
    <mergeCell ref="A3:C3"/>
    <mergeCell ref="D3:G3"/>
    <mergeCell ref="I3:K3"/>
    <mergeCell ref="A1:F1"/>
    <mergeCell ref="A4:C4"/>
    <mergeCell ref="D4:L4"/>
    <mergeCell ref="A5:C5"/>
    <mergeCell ref="B7:E7"/>
    <mergeCell ref="K7:L7"/>
    <mergeCell ref="F7:J7"/>
    <mergeCell ref="K8:L9"/>
    <mergeCell ref="C10:E11"/>
    <mergeCell ref="K10:L11"/>
    <mergeCell ref="C12:E13"/>
    <mergeCell ref="H12:H13"/>
    <mergeCell ref="I12:J13"/>
    <mergeCell ref="K12:L13"/>
    <mergeCell ref="F8:J9"/>
    <mergeCell ref="F10:J11"/>
    <mergeCell ref="F12:G13"/>
    <mergeCell ref="C14:E15"/>
    <mergeCell ref="H14:H15"/>
    <mergeCell ref="I14:J15"/>
    <mergeCell ref="K14:L15"/>
    <mergeCell ref="C16:C27"/>
    <mergeCell ref="D16:E17"/>
    <mergeCell ref="K16:L17"/>
    <mergeCell ref="D18:E19"/>
    <mergeCell ref="G18:G19"/>
    <mergeCell ref="H18:H19"/>
    <mergeCell ref="K18:L19"/>
    <mergeCell ref="D20:D21"/>
    <mergeCell ref="K20:L21"/>
    <mergeCell ref="E20:E21"/>
    <mergeCell ref="F20:J20"/>
    <mergeCell ref="D22:D23"/>
    <mergeCell ref="K22:L23"/>
    <mergeCell ref="F23:J23"/>
    <mergeCell ref="C8:E9"/>
    <mergeCell ref="B34:E35"/>
    <mergeCell ref="K34:L35"/>
    <mergeCell ref="D24:E25"/>
    <mergeCell ref="H24:H25"/>
    <mergeCell ref="I24:J25"/>
    <mergeCell ref="K24:L25"/>
    <mergeCell ref="E22:E23"/>
    <mergeCell ref="K26:L27"/>
    <mergeCell ref="D26:E27"/>
    <mergeCell ref="B36:E37"/>
    <mergeCell ref="K36:L37"/>
    <mergeCell ref="B38:E39"/>
    <mergeCell ref="K28:L29"/>
    <mergeCell ref="B30:E31"/>
    <mergeCell ref="K30:L31"/>
    <mergeCell ref="K38:L39"/>
    <mergeCell ref="B32:E33"/>
    <mergeCell ref="K32:L33"/>
    <mergeCell ref="B8:B29"/>
    <mergeCell ref="B41:E41"/>
    <mergeCell ref="F45:H45"/>
    <mergeCell ref="F46:H46"/>
    <mergeCell ref="F47:H47"/>
    <mergeCell ref="F48:J49"/>
    <mergeCell ref="K41:L41"/>
    <mergeCell ref="I42:I43"/>
    <mergeCell ref="J42:J43"/>
    <mergeCell ref="K42:L43"/>
    <mergeCell ref="F44:H44"/>
    <mergeCell ref="K50:L51"/>
    <mergeCell ref="C44:C49"/>
    <mergeCell ref="D44:D47"/>
    <mergeCell ref="E44:E45"/>
    <mergeCell ref="I44:I45"/>
    <mergeCell ref="J44:J45"/>
    <mergeCell ref="D48:E49"/>
    <mergeCell ref="E46:E47"/>
    <mergeCell ref="B52:E53"/>
    <mergeCell ref="K52:L53"/>
    <mergeCell ref="B42:B51"/>
    <mergeCell ref="C42:E43"/>
    <mergeCell ref="K44:L45"/>
    <mergeCell ref="I46:I47"/>
    <mergeCell ref="J46:J47"/>
    <mergeCell ref="K46:L47"/>
    <mergeCell ref="K48:L49"/>
    <mergeCell ref="C50:J51"/>
    <mergeCell ref="B54:E55"/>
    <mergeCell ref="K54:L55"/>
    <mergeCell ref="B56:E57"/>
    <mergeCell ref="K56:L57"/>
    <mergeCell ref="H98:I98"/>
    <mergeCell ref="B58:E59"/>
    <mergeCell ref="K58:L59"/>
    <mergeCell ref="B60:E61"/>
    <mergeCell ref="K60:L61"/>
    <mergeCell ref="F65:G65"/>
    <mergeCell ref="D102:G102"/>
    <mergeCell ref="H102:I102"/>
    <mergeCell ref="C103:G103"/>
    <mergeCell ref="H103:I103"/>
    <mergeCell ref="H101:I101"/>
    <mergeCell ref="B69:D69"/>
    <mergeCell ref="B73:D73"/>
    <mergeCell ref="C96:D96"/>
    <mergeCell ref="E96:G96"/>
    <mergeCell ref="H96:I96"/>
    <mergeCell ref="A77:E77"/>
    <mergeCell ref="E99:G99"/>
    <mergeCell ref="H99:I99"/>
    <mergeCell ref="E100:G100"/>
    <mergeCell ref="H100:I100"/>
    <mergeCell ref="D101:G101"/>
    <mergeCell ref="H97:I97"/>
    <mergeCell ref="E98:G98"/>
    <mergeCell ref="C97:C98"/>
    <mergeCell ref="E97:G97"/>
  </mergeCells>
  <dataValidations count="1">
    <dataValidation type="list" allowBlank="1" showInputMessage="1" showErrorMessage="1" sqref="E22 E20 E44:E47">
      <formula1>"〇"</formula1>
    </dataValidation>
  </dataValidations>
  <printOptions horizontalCentered="1"/>
  <pageMargins left="0.5905511811023623" right="0.3937007874015748" top="0.7874015748031497" bottom="0.3937007874015748" header="0.5118110236220472" footer="0.5118110236220472"/>
  <pageSetup fitToHeight="0" fitToWidth="1" horizontalDpi="600" verticalDpi="600" orientation="portrait" paperSize="9" scale="92" r:id="rId1"/>
  <rowBreaks count="1" manualBreakCount="1">
    <brk id="61" max="255" man="1"/>
  </row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V45"/>
  <sheetViews>
    <sheetView zoomScalePageLayoutView="0" workbookViewId="0" topLeftCell="A4">
      <selection activeCell="J21" sqref="J21"/>
    </sheetView>
  </sheetViews>
  <sheetFormatPr defaultColWidth="9.00390625" defaultRowHeight="13.5"/>
  <cols>
    <col min="1" max="1" width="3.00390625" style="36" customWidth="1"/>
    <col min="2" max="2" width="21.375" style="36" bestFit="1" customWidth="1"/>
    <col min="3" max="8" width="3.625" style="36" customWidth="1"/>
    <col min="9" max="9" width="4.50390625" style="36" customWidth="1"/>
    <col min="10" max="10" width="4.25390625" style="36" customWidth="1"/>
    <col min="11" max="15" width="3.625" style="36" customWidth="1"/>
    <col min="16" max="16" width="3.75390625" style="36" customWidth="1"/>
    <col min="17" max="21" width="3.625" style="36" customWidth="1"/>
    <col min="22" max="22" width="10.00390625" style="36" bestFit="1" customWidth="1"/>
    <col min="23" max="16384" width="9.00390625" style="36" customWidth="1"/>
  </cols>
  <sheetData>
    <row r="1" spans="1:22" ht="23.25">
      <c r="A1" s="78" t="s">
        <v>142</v>
      </c>
      <c r="B1" s="74"/>
      <c r="C1" s="74"/>
      <c r="D1" s="74"/>
      <c r="E1" s="74"/>
      <c r="F1" s="74"/>
      <c r="G1" s="74"/>
      <c r="H1" s="74"/>
      <c r="I1" s="74"/>
      <c r="J1" s="74"/>
      <c r="K1" s="74"/>
      <c r="L1" s="74"/>
      <c r="M1" s="413" t="s">
        <v>263</v>
      </c>
      <c r="N1" s="413"/>
      <c r="O1" s="413"/>
      <c r="P1" s="381">
        <f>IF('製造販売後臨床試験経費算出表'!I1="","",'製造販売後臨床試験経費算出表'!I1)</f>
      </c>
      <c r="Q1" s="381"/>
      <c r="R1" s="381"/>
      <c r="S1" s="381"/>
      <c r="T1" s="381"/>
      <c r="U1" s="381"/>
      <c r="V1" s="381"/>
    </row>
    <row r="2" spans="1:22" ht="18.75" customHeight="1">
      <c r="A2" s="76"/>
      <c r="B2" s="76"/>
      <c r="C2" s="76"/>
      <c r="D2" s="76"/>
      <c r="E2" s="76"/>
      <c r="F2" s="76"/>
      <c r="G2" s="76"/>
      <c r="H2" s="76"/>
      <c r="I2" s="76"/>
      <c r="J2" s="76"/>
      <c r="K2" s="76"/>
      <c r="L2" s="76"/>
      <c r="M2" s="413" t="s">
        <v>264</v>
      </c>
      <c r="N2" s="413"/>
      <c r="O2" s="413"/>
      <c r="P2" s="461" t="s">
        <v>265</v>
      </c>
      <c r="Q2" s="462"/>
      <c r="R2" s="462"/>
      <c r="S2" s="462"/>
      <c r="T2" s="462"/>
      <c r="U2" s="462"/>
      <c r="V2" s="463"/>
    </row>
    <row r="3" spans="1:22" ht="18" customHeight="1">
      <c r="A3" s="76"/>
      <c r="B3" s="76"/>
      <c r="C3" s="76"/>
      <c r="D3" s="76"/>
      <c r="E3" s="76"/>
      <c r="F3" s="76"/>
      <c r="G3" s="76"/>
      <c r="H3" s="76"/>
      <c r="I3" s="76"/>
      <c r="J3" s="76"/>
      <c r="K3" s="76"/>
      <c r="L3" s="76"/>
      <c r="M3" s="413"/>
      <c r="N3" s="413"/>
      <c r="O3" s="413"/>
      <c r="P3" s="464" t="str">
        <f>IF('製造販売後臨床試験経費算出表'!I3="","",'製造販売後臨床試験経費算出表'!I3)</f>
        <v>□医薬品　□医療機器　□再生医療</v>
      </c>
      <c r="Q3" s="465"/>
      <c r="R3" s="465"/>
      <c r="S3" s="465"/>
      <c r="T3" s="465"/>
      <c r="U3" s="465"/>
      <c r="V3" s="466"/>
    </row>
    <row r="4" spans="1:22" ht="18" customHeight="1">
      <c r="A4" s="76"/>
      <c r="B4" s="76"/>
      <c r="C4" s="76"/>
      <c r="D4" s="76"/>
      <c r="E4" s="76"/>
      <c r="F4" s="76"/>
      <c r="G4" s="76"/>
      <c r="H4" s="76"/>
      <c r="I4" s="76"/>
      <c r="J4" s="76"/>
      <c r="K4" s="76"/>
      <c r="L4" s="76"/>
      <c r="M4" s="412" t="s">
        <v>385</v>
      </c>
      <c r="N4" s="412"/>
      <c r="O4" s="412"/>
      <c r="P4" s="382" t="str">
        <f>IF('製造販売後臨床試験経費算出表'!K6="","",'製造販売後臨床試験経費算出表'!K6)</f>
        <v>年　　月　　日</v>
      </c>
      <c r="Q4" s="382"/>
      <c r="R4" s="382"/>
      <c r="S4" s="382"/>
      <c r="T4" s="382"/>
      <c r="U4" s="382"/>
      <c r="V4" s="382"/>
    </row>
    <row r="6" spans="1:22" ht="21" customHeight="1">
      <c r="A6" s="286" t="s">
        <v>143</v>
      </c>
      <c r="B6" s="286"/>
      <c r="C6" s="450">
        <f>IF('製造販売後臨床試験経費算出表'!D2="","",'製造販売後臨床試験経費算出表'!D2)</f>
      </c>
      <c r="D6" s="450"/>
      <c r="E6" s="450"/>
      <c r="F6" s="450"/>
      <c r="G6" s="450"/>
      <c r="H6" s="450"/>
      <c r="I6" s="450"/>
      <c r="J6" s="450"/>
      <c r="K6" s="450"/>
      <c r="L6" s="450"/>
      <c r="M6" s="450"/>
      <c r="N6" s="450"/>
      <c r="O6" s="450"/>
      <c r="P6" s="450"/>
      <c r="Q6" s="450"/>
      <c r="R6" s="450"/>
      <c r="S6" s="450"/>
      <c r="T6" s="450"/>
      <c r="U6" s="450"/>
      <c r="V6" s="450"/>
    </row>
    <row r="7" spans="1:22" ht="63.75" customHeight="1">
      <c r="A7" s="286" t="s">
        <v>144</v>
      </c>
      <c r="B7" s="286"/>
      <c r="C7" s="451">
        <f>IF('製造販売後臨床試験経費算出表'!D4="","",'製造販売後臨床試験経費算出表'!D4)</f>
      </c>
      <c r="D7" s="451"/>
      <c r="E7" s="451"/>
      <c r="F7" s="451"/>
      <c r="G7" s="451"/>
      <c r="H7" s="451"/>
      <c r="I7" s="451"/>
      <c r="J7" s="451"/>
      <c r="K7" s="451"/>
      <c r="L7" s="451"/>
      <c r="M7" s="451"/>
      <c r="N7" s="451"/>
      <c r="O7" s="451"/>
      <c r="P7" s="451"/>
      <c r="Q7" s="451"/>
      <c r="R7" s="451"/>
      <c r="S7" s="451"/>
      <c r="T7" s="451"/>
      <c r="U7" s="451"/>
      <c r="V7" s="451"/>
    </row>
    <row r="8" spans="1:6" ht="12.75">
      <c r="A8" s="445" t="s">
        <v>278</v>
      </c>
      <c r="B8" s="446"/>
      <c r="C8" s="447">
        <f>IF('製造販売後臨床試験経費算出表'!D5="","",'製造販売後臨床試験経費算出表'!D5)</f>
      </c>
      <c r="D8" s="448"/>
      <c r="E8" s="83" t="s">
        <v>269</v>
      </c>
      <c r="F8" s="40"/>
    </row>
    <row r="10" spans="1:22" ht="12.75">
      <c r="A10" s="389" t="s">
        <v>15</v>
      </c>
      <c r="B10" s="390"/>
      <c r="C10" s="395" t="s">
        <v>20</v>
      </c>
      <c r="D10" s="389" t="s">
        <v>14</v>
      </c>
      <c r="E10" s="412"/>
      <c r="F10" s="412"/>
      <c r="G10" s="412"/>
      <c r="H10" s="412"/>
      <c r="I10" s="412"/>
      <c r="J10" s="412"/>
      <c r="K10" s="412"/>
      <c r="L10" s="412"/>
      <c r="M10" s="412"/>
      <c r="N10" s="412"/>
      <c r="O10" s="412"/>
      <c r="P10" s="412"/>
      <c r="Q10" s="412"/>
      <c r="R10" s="412"/>
      <c r="S10" s="412"/>
      <c r="T10" s="412"/>
      <c r="U10" s="412"/>
      <c r="V10" s="390"/>
    </row>
    <row r="11" spans="1:22" ht="19.5" customHeight="1">
      <c r="A11" s="391"/>
      <c r="B11" s="392"/>
      <c r="C11" s="452"/>
      <c r="D11" s="454" t="s">
        <v>16</v>
      </c>
      <c r="E11" s="407"/>
      <c r="F11" s="407"/>
      <c r="G11" s="407"/>
      <c r="H11" s="407"/>
      <c r="I11" s="407"/>
      <c r="J11" s="454" t="s">
        <v>17</v>
      </c>
      <c r="K11" s="407"/>
      <c r="L11" s="407"/>
      <c r="M11" s="407"/>
      <c r="N11" s="407"/>
      <c r="O11" s="408"/>
      <c r="P11" s="412" t="s">
        <v>18</v>
      </c>
      <c r="Q11" s="412"/>
      <c r="R11" s="412"/>
      <c r="S11" s="412"/>
      <c r="T11" s="412"/>
      <c r="U11" s="390"/>
      <c r="V11" s="390" t="s">
        <v>19</v>
      </c>
    </row>
    <row r="12" spans="1:22" ht="19.5" customHeight="1">
      <c r="A12" s="393"/>
      <c r="B12" s="394"/>
      <c r="C12" s="453"/>
      <c r="D12" s="33"/>
      <c r="E12" s="419" t="s">
        <v>202</v>
      </c>
      <c r="F12" s="419"/>
      <c r="G12" s="419"/>
      <c r="H12" s="34">
        <v>1</v>
      </c>
      <c r="I12" s="34" t="s">
        <v>203</v>
      </c>
      <c r="J12" s="67"/>
      <c r="K12" s="415" t="s">
        <v>202</v>
      </c>
      <c r="L12" s="415"/>
      <c r="M12" s="415"/>
      <c r="N12" s="68">
        <v>3</v>
      </c>
      <c r="O12" s="68" t="s">
        <v>203</v>
      </c>
      <c r="P12" s="65"/>
      <c r="Q12" s="407" t="s">
        <v>202</v>
      </c>
      <c r="R12" s="407"/>
      <c r="S12" s="407"/>
      <c r="T12" s="34">
        <v>5</v>
      </c>
      <c r="U12" s="66" t="s">
        <v>203</v>
      </c>
      <c r="V12" s="449"/>
    </row>
    <row r="13" spans="1:22" ht="18" customHeight="1">
      <c r="A13" s="1" t="s">
        <v>1</v>
      </c>
      <c r="B13" s="2" t="s">
        <v>4</v>
      </c>
      <c r="C13" s="1">
        <v>2</v>
      </c>
      <c r="D13" s="127"/>
      <c r="E13" s="323" t="s">
        <v>288</v>
      </c>
      <c r="F13" s="324"/>
      <c r="G13" s="324"/>
      <c r="H13" s="324"/>
      <c r="I13" s="325"/>
      <c r="J13" s="127"/>
      <c r="K13" s="323" t="s">
        <v>289</v>
      </c>
      <c r="L13" s="324"/>
      <c r="M13" s="324"/>
      <c r="N13" s="324"/>
      <c r="O13" s="325"/>
      <c r="P13" s="127"/>
      <c r="Q13" s="323" t="s">
        <v>290</v>
      </c>
      <c r="R13" s="324"/>
      <c r="S13" s="324"/>
      <c r="T13" s="324"/>
      <c r="U13" s="325"/>
      <c r="V13" s="155" t="str">
        <f>IF(AND(D13="",J13="",P13=""),"―",IF(AND(P13="",J13=""),C13,IF(P13="",C13*3,C13*5)))</f>
        <v>―</v>
      </c>
    </row>
    <row r="14" spans="1:22" ht="18" customHeight="1">
      <c r="A14" s="1" t="s">
        <v>41</v>
      </c>
      <c r="B14" s="2" t="s">
        <v>5</v>
      </c>
      <c r="C14" s="1">
        <v>1</v>
      </c>
      <c r="D14" s="127"/>
      <c r="E14" s="323" t="s">
        <v>291</v>
      </c>
      <c r="F14" s="324"/>
      <c r="G14" s="324"/>
      <c r="H14" s="324"/>
      <c r="I14" s="325"/>
      <c r="J14" s="127"/>
      <c r="K14" s="323" t="s">
        <v>292</v>
      </c>
      <c r="L14" s="324"/>
      <c r="M14" s="324"/>
      <c r="N14" s="324"/>
      <c r="O14" s="325"/>
      <c r="P14" s="129"/>
      <c r="Q14" s="344"/>
      <c r="R14" s="345"/>
      <c r="S14" s="345"/>
      <c r="T14" s="345"/>
      <c r="U14" s="346"/>
      <c r="V14" s="155" t="str">
        <f>IF(AND(D14="",J14="",P14=""),"―",IF(AND(P14="",J14=""),C14,IF(P14="",C14*3,C14*5)))</f>
        <v>―</v>
      </c>
    </row>
    <row r="15" spans="1:22" ht="18" customHeight="1">
      <c r="A15" s="1" t="s">
        <v>2</v>
      </c>
      <c r="B15" s="2" t="s">
        <v>42</v>
      </c>
      <c r="C15" s="102">
        <v>2</v>
      </c>
      <c r="D15" s="127"/>
      <c r="E15" s="347" t="s">
        <v>43</v>
      </c>
      <c r="F15" s="347"/>
      <c r="G15" s="347"/>
      <c r="H15" s="347"/>
      <c r="I15" s="347"/>
      <c r="J15" s="127"/>
      <c r="K15" s="347" t="s">
        <v>298</v>
      </c>
      <c r="L15" s="347"/>
      <c r="M15" s="347"/>
      <c r="N15" s="347"/>
      <c r="O15" s="347"/>
      <c r="P15" s="127"/>
      <c r="Q15" s="347" t="s">
        <v>299</v>
      </c>
      <c r="R15" s="347"/>
      <c r="S15" s="347"/>
      <c r="T15" s="347"/>
      <c r="U15" s="347"/>
      <c r="V15" s="155" t="str">
        <f>IF(AND(D15="",J15="",P15=""),"―",IF(AND(P15="",J15=""),C15,IF(P15="",C15*3,C15*5)))</f>
        <v>―</v>
      </c>
    </row>
    <row r="16" spans="1:22" ht="18" customHeight="1">
      <c r="A16" s="1" t="s">
        <v>3</v>
      </c>
      <c r="B16" s="2" t="s">
        <v>7</v>
      </c>
      <c r="C16" s="102">
        <v>3</v>
      </c>
      <c r="D16" s="127"/>
      <c r="E16" s="323" t="s">
        <v>300</v>
      </c>
      <c r="F16" s="324"/>
      <c r="G16" s="324"/>
      <c r="H16" s="324"/>
      <c r="I16" s="325"/>
      <c r="J16" s="129"/>
      <c r="K16" s="344"/>
      <c r="L16" s="345"/>
      <c r="M16" s="345"/>
      <c r="N16" s="345"/>
      <c r="O16" s="346"/>
      <c r="P16" s="129"/>
      <c r="Q16" s="344"/>
      <c r="R16" s="345"/>
      <c r="S16" s="345"/>
      <c r="T16" s="345"/>
      <c r="U16" s="346"/>
      <c r="V16" s="155" t="str">
        <f>IF(AND(D16="",J16="",P16=""),"―",IF(AND(P16="",J16=""),C16,IF(P16="",C16*3,C16*5)))</f>
        <v>―</v>
      </c>
    </row>
    <row r="17" spans="1:22" ht="18" customHeight="1">
      <c r="A17" s="403" t="s">
        <v>44</v>
      </c>
      <c r="B17" s="410" t="s">
        <v>8</v>
      </c>
      <c r="C17" s="317">
        <v>1</v>
      </c>
      <c r="D17" s="306"/>
      <c r="E17" s="317" t="s">
        <v>306</v>
      </c>
      <c r="F17" s="318"/>
      <c r="G17" s="318"/>
      <c r="H17" s="318"/>
      <c r="I17" s="319"/>
      <c r="J17" s="306"/>
      <c r="K17" s="317" t="s">
        <v>308</v>
      </c>
      <c r="L17" s="318"/>
      <c r="M17" s="318"/>
      <c r="N17" s="318"/>
      <c r="O17" s="319"/>
      <c r="P17" s="306"/>
      <c r="Q17" s="347" t="s">
        <v>310</v>
      </c>
      <c r="R17" s="347"/>
      <c r="S17" s="347"/>
      <c r="T17" s="347"/>
      <c r="U17" s="347"/>
      <c r="V17" s="414" t="str">
        <f>IF(AND(D17="",J17="",P17=""),"―",IF(AND(P17="",J17=""),C17,IF(P17="",C17*3,C17*5)))</f>
        <v>―</v>
      </c>
    </row>
    <row r="18" spans="1:22" ht="18" customHeight="1">
      <c r="A18" s="409"/>
      <c r="B18" s="455"/>
      <c r="C18" s="320"/>
      <c r="D18" s="307"/>
      <c r="E18" s="320" t="s">
        <v>307</v>
      </c>
      <c r="F18" s="321"/>
      <c r="G18" s="321"/>
      <c r="H18" s="321"/>
      <c r="I18" s="322"/>
      <c r="J18" s="307"/>
      <c r="K18" s="320" t="s">
        <v>309</v>
      </c>
      <c r="L18" s="321"/>
      <c r="M18" s="321"/>
      <c r="N18" s="321"/>
      <c r="O18" s="322"/>
      <c r="P18" s="307"/>
      <c r="Q18" s="347"/>
      <c r="R18" s="347"/>
      <c r="S18" s="347"/>
      <c r="T18" s="347"/>
      <c r="U18" s="347"/>
      <c r="V18" s="414"/>
    </row>
    <row r="19" spans="1:22" ht="18" customHeight="1">
      <c r="A19" s="1" t="s">
        <v>45</v>
      </c>
      <c r="B19" s="2" t="s">
        <v>145</v>
      </c>
      <c r="C19" s="102">
        <v>1</v>
      </c>
      <c r="D19" s="127"/>
      <c r="E19" s="347" t="s">
        <v>311</v>
      </c>
      <c r="F19" s="347"/>
      <c r="G19" s="347"/>
      <c r="H19" s="347"/>
      <c r="I19" s="347"/>
      <c r="J19" s="127"/>
      <c r="K19" s="347" t="s">
        <v>312</v>
      </c>
      <c r="L19" s="347"/>
      <c r="M19" s="347"/>
      <c r="N19" s="347"/>
      <c r="O19" s="347"/>
      <c r="P19" s="127"/>
      <c r="Q19" s="323" t="s">
        <v>313</v>
      </c>
      <c r="R19" s="324"/>
      <c r="S19" s="324"/>
      <c r="T19" s="324"/>
      <c r="U19" s="325"/>
      <c r="V19" s="155" t="str">
        <f>IF(AND(D19="",J19="",P19=""),"―",IF(AND(P19="",J19=""),C19,IF(P19="",C19*3,C19*5)))</f>
        <v>―</v>
      </c>
    </row>
    <row r="20" spans="1:22" ht="18" customHeight="1">
      <c r="A20" s="403" t="s">
        <v>46</v>
      </c>
      <c r="B20" s="410" t="s">
        <v>146</v>
      </c>
      <c r="C20" s="102">
        <v>3</v>
      </c>
      <c r="D20" s="154">
        <f>IF(J21="","",IF(J21&lt;=4,"〇",""))</f>
      </c>
      <c r="E20" s="323" t="s">
        <v>305</v>
      </c>
      <c r="F20" s="324"/>
      <c r="G20" s="324"/>
      <c r="H20" s="324"/>
      <c r="I20" s="325"/>
      <c r="J20" s="153">
        <f>IF(J21="","",IF(AND(J21&gt;=5,J21&lt;=24),"〇",""))</f>
      </c>
      <c r="K20" s="323" t="s">
        <v>304</v>
      </c>
      <c r="L20" s="324"/>
      <c r="M20" s="324"/>
      <c r="N20" s="324"/>
      <c r="O20" s="325"/>
      <c r="P20" s="152">
        <f>IF(J21="","",IF(J21&gt;=25,"〇",""))</f>
      </c>
      <c r="Q20" s="347" t="s">
        <v>303</v>
      </c>
      <c r="R20" s="347"/>
      <c r="S20" s="347"/>
      <c r="T20" s="347"/>
      <c r="U20" s="347"/>
      <c r="V20" s="155" t="str">
        <f>IF(AND(D20="",J20="",P20=""),"―",IF(AND(P20="",J20=""),C20,IF(P20="",C20*3,C20*5)))</f>
        <v>―</v>
      </c>
    </row>
    <row r="21" spans="1:22" ht="36" customHeight="1">
      <c r="A21" s="409"/>
      <c r="B21" s="455"/>
      <c r="C21" s="379" t="s">
        <v>314</v>
      </c>
      <c r="D21" s="380"/>
      <c r="E21" s="380"/>
      <c r="F21" s="380"/>
      <c r="G21" s="380"/>
      <c r="H21" s="380"/>
      <c r="I21" s="380"/>
      <c r="J21" s="73"/>
      <c r="K21" s="130" t="s">
        <v>301</v>
      </c>
      <c r="L21" s="130"/>
      <c r="M21" s="130"/>
      <c r="N21" s="130"/>
      <c r="O21" s="130"/>
      <c r="P21" s="364" t="s">
        <v>302</v>
      </c>
      <c r="Q21" s="365"/>
      <c r="R21" s="365"/>
      <c r="S21" s="365"/>
      <c r="T21" s="365"/>
      <c r="U21" s="366"/>
      <c r="V21" s="155">
        <f>IF(J21="",0,IF(J21&lt;50,0,9*ROUNDUP((J21-49)/25,0)))</f>
        <v>0</v>
      </c>
    </row>
    <row r="22" spans="1:22" ht="18" customHeight="1">
      <c r="A22" s="403" t="s">
        <v>47</v>
      </c>
      <c r="B22" s="410" t="s">
        <v>11</v>
      </c>
      <c r="C22" s="304">
        <v>1</v>
      </c>
      <c r="D22" s="306"/>
      <c r="E22" s="317" t="s">
        <v>315</v>
      </c>
      <c r="F22" s="318"/>
      <c r="G22" s="318"/>
      <c r="H22" s="318"/>
      <c r="I22" s="319"/>
      <c r="J22" s="355"/>
      <c r="K22" s="317" t="s">
        <v>318</v>
      </c>
      <c r="L22" s="318"/>
      <c r="M22" s="318"/>
      <c r="N22" s="318"/>
      <c r="O22" s="319"/>
      <c r="P22" s="355"/>
      <c r="Q22" s="317" t="s">
        <v>316</v>
      </c>
      <c r="R22" s="318"/>
      <c r="S22" s="318"/>
      <c r="T22" s="318"/>
      <c r="U22" s="319"/>
      <c r="V22" s="414" t="str">
        <f>IF(AND(D22="",J22="",P22=""),"―",IF(AND(P22="",J22=""),C22,IF(P22="",C22*3,C22*5)))</f>
        <v>―</v>
      </c>
    </row>
    <row r="23" spans="1:22" ht="28.5" customHeight="1">
      <c r="A23" s="409"/>
      <c r="B23" s="411"/>
      <c r="C23" s="305"/>
      <c r="D23" s="307"/>
      <c r="E23" s="320"/>
      <c r="F23" s="321"/>
      <c r="G23" s="321"/>
      <c r="H23" s="321"/>
      <c r="I23" s="322"/>
      <c r="J23" s="307"/>
      <c r="K23" s="357" t="s">
        <v>319</v>
      </c>
      <c r="L23" s="358"/>
      <c r="M23" s="358"/>
      <c r="N23" s="358"/>
      <c r="O23" s="359"/>
      <c r="P23" s="307"/>
      <c r="Q23" s="320"/>
      <c r="R23" s="321"/>
      <c r="S23" s="321"/>
      <c r="T23" s="321"/>
      <c r="U23" s="322"/>
      <c r="V23" s="414"/>
    </row>
    <row r="24" spans="1:22" ht="18" customHeight="1">
      <c r="A24" s="456" t="s">
        <v>48</v>
      </c>
      <c r="B24" s="9" t="s">
        <v>12</v>
      </c>
      <c r="C24" s="304">
        <v>1</v>
      </c>
      <c r="D24" s="306"/>
      <c r="E24" s="348" t="s">
        <v>317</v>
      </c>
      <c r="F24" s="348"/>
      <c r="G24" s="348"/>
      <c r="H24" s="348"/>
      <c r="I24" s="348"/>
      <c r="J24" s="306"/>
      <c r="K24" s="348" t="s">
        <v>50</v>
      </c>
      <c r="L24" s="348"/>
      <c r="M24" s="348"/>
      <c r="N24" s="348"/>
      <c r="O24" s="348"/>
      <c r="P24" s="306"/>
      <c r="Q24" s="348" t="s">
        <v>320</v>
      </c>
      <c r="R24" s="348"/>
      <c r="S24" s="348"/>
      <c r="T24" s="348"/>
      <c r="U24" s="348"/>
      <c r="V24" s="414" t="str">
        <f>IF(AND(D24="",J24="",P24=""),"―",IF(AND(P24="",J24=""),C24,IF(P24="",C24*3,C24*5)))</f>
        <v>―</v>
      </c>
    </row>
    <row r="25" spans="1:22" ht="18" customHeight="1">
      <c r="A25" s="457"/>
      <c r="B25" s="10" t="s">
        <v>13</v>
      </c>
      <c r="C25" s="305"/>
      <c r="D25" s="307"/>
      <c r="E25" s="348"/>
      <c r="F25" s="348"/>
      <c r="G25" s="348"/>
      <c r="H25" s="348"/>
      <c r="I25" s="348"/>
      <c r="J25" s="307"/>
      <c r="K25" s="348"/>
      <c r="L25" s="348"/>
      <c r="M25" s="348"/>
      <c r="N25" s="348"/>
      <c r="O25" s="348"/>
      <c r="P25" s="307"/>
      <c r="Q25" s="348"/>
      <c r="R25" s="348"/>
      <c r="S25" s="348"/>
      <c r="T25" s="348"/>
      <c r="U25" s="348"/>
      <c r="V25" s="414"/>
    </row>
    <row r="26" spans="1:22" ht="36" customHeight="1">
      <c r="A26" s="1" t="s">
        <v>49</v>
      </c>
      <c r="B26" s="8" t="s">
        <v>21</v>
      </c>
      <c r="C26" s="102">
        <v>2</v>
      </c>
      <c r="D26" s="127"/>
      <c r="E26" s="348" t="s">
        <v>322</v>
      </c>
      <c r="F26" s="348"/>
      <c r="G26" s="348"/>
      <c r="H26" s="348"/>
      <c r="I26" s="348"/>
      <c r="J26" s="127"/>
      <c r="K26" s="348" t="s">
        <v>52</v>
      </c>
      <c r="L26" s="348"/>
      <c r="M26" s="348"/>
      <c r="N26" s="348"/>
      <c r="O26" s="348"/>
      <c r="P26" s="127"/>
      <c r="Q26" s="348" t="s">
        <v>321</v>
      </c>
      <c r="R26" s="348"/>
      <c r="S26" s="348"/>
      <c r="T26" s="348"/>
      <c r="U26" s="348"/>
      <c r="V26" s="155" t="str">
        <f>IF(AND(D26="",J26="",P26=""),"―",IF(AND(P26="",J26=""),C26,IF(P26="",C26*3,C26*5)))</f>
        <v>―</v>
      </c>
    </row>
    <row r="27" spans="1:22" ht="18" customHeight="1">
      <c r="A27" s="1" t="s">
        <v>51</v>
      </c>
      <c r="B27" s="9" t="s">
        <v>22</v>
      </c>
      <c r="C27" s="102">
        <v>1</v>
      </c>
      <c r="D27" s="127"/>
      <c r="E27" s="348" t="s">
        <v>322</v>
      </c>
      <c r="F27" s="348"/>
      <c r="G27" s="348"/>
      <c r="H27" s="348"/>
      <c r="I27" s="348"/>
      <c r="J27" s="127"/>
      <c r="K27" s="348" t="s">
        <v>52</v>
      </c>
      <c r="L27" s="348"/>
      <c r="M27" s="348"/>
      <c r="N27" s="348"/>
      <c r="O27" s="348"/>
      <c r="P27" s="127"/>
      <c r="Q27" s="348" t="s">
        <v>321</v>
      </c>
      <c r="R27" s="348"/>
      <c r="S27" s="348"/>
      <c r="T27" s="348"/>
      <c r="U27" s="348"/>
      <c r="V27" s="155" t="str">
        <f>IF(AND(D27="",J27="",P27=""),"―",IF(AND(P27="",J27=""),C27,IF(P27="",C27*3,C27*5)))</f>
        <v>―</v>
      </c>
    </row>
    <row r="28" spans="1:22" ht="18" customHeight="1">
      <c r="A28" s="456" t="s">
        <v>53</v>
      </c>
      <c r="B28" s="9" t="s">
        <v>23</v>
      </c>
      <c r="C28" s="319">
        <v>1</v>
      </c>
      <c r="D28" s="306"/>
      <c r="E28" s="347" t="s">
        <v>330</v>
      </c>
      <c r="F28" s="347"/>
      <c r="G28" s="347"/>
      <c r="H28" s="347"/>
      <c r="I28" s="347"/>
      <c r="J28" s="306"/>
      <c r="K28" s="347" t="s">
        <v>55</v>
      </c>
      <c r="L28" s="347"/>
      <c r="M28" s="347"/>
      <c r="N28" s="347"/>
      <c r="O28" s="347"/>
      <c r="P28" s="306"/>
      <c r="Q28" s="347" t="s">
        <v>329</v>
      </c>
      <c r="R28" s="347"/>
      <c r="S28" s="347"/>
      <c r="T28" s="347"/>
      <c r="U28" s="347"/>
      <c r="V28" s="414" t="str">
        <f>IF(AND(D28="",J28="",P28=""),"―",IF(AND(P28="",J28=""),C28,IF(P28="",C28*3,C28*5)))</f>
        <v>―</v>
      </c>
    </row>
    <row r="29" spans="1:22" ht="18" customHeight="1">
      <c r="A29" s="458"/>
      <c r="B29" s="11" t="s">
        <v>24</v>
      </c>
      <c r="C29" s="354"/>
      <c r="D29" s="355"/>
      <c r="E29" s="347"/>
      <c r="F29" s="347"/>
      <c r="G29" s="347"/>
      <c r="H29" s="347"/>
      <c r="I29" s="347"/>
      <c r="J29" s="355"/>
      <c r="K29" s="347"/>
      <c r="L29" s="347"/>
      <c r="M29" s="347"/>
      <c r="N29" s="347"/>
      <c r="O29" s="347"/>
      <c r="P29" s="355"/>
      <c r="Q29" s="347"/>
      <c r="R29" s="347"/>
      <c r="S29" s="347"/>
      <c r="T29" s="347"/>
      <c r="U29" s="347"/>
      <c r="V29" s="414"/>
    </row>
    <row r="30" spans="1:22" ht="18" customHeight="1">
      <c r="A30" s="457"/>
      <c r="B30" s="11" t="s">
        <v>25</v>
      </c>
      <c r="C30" s="322"/>
      <c r="D30" s="355"/>
      <c r="E30" s="347"/>
      <c r="F30" s="347"/>
      <c r="G30" s="347"/>
      <c r="H30" s="347"/>
      <c r="I30" s="347"/>
      <c r="J30" s="355"/>
      <c r="K30" s="347"/>
      <c r="L30" s="347"/>
      <c r="M30" s="347"/>
      <c r="N30" s="347"/>
      <c r="O30" s="347"/>
      <c r="P30" s="355"/>
      <c r="Q30" s="347"/>
      <c r="R30" s="347"/>
      <c r="S30" s="347"/>
      <c r="T30" s="347"/>
      <c r="U30" s="347"/>
      <c r="V30" s="414"/>
    </row>
    <row r="31" spans="1:22" ht="18" customHeight="1">
      <c r="A31" s="456" t="s">
        <v>54</v>
      </c>
      <c r="B31" s="9" t="s">
        <v>26</v>
      </c>
      <c r="C31" s="456">
        <v>3</v>
      </c>
      <c r="D31" s="132"/>
      <c r="E31" s="133"/>
      <c r="F31" s="133"/>
      <c r="G31" s="134"/>
      <c r="H31" s="134"/>
      <c r="I31" s="134"/>
      <c r="J31" s="134"/>
      <c r="K31" s="349" t="s">
        <v>205</v>
      </c>
      <c r="L31" s="349"/>
      <c r="M31" s="349"/>
      <c r="N31" s="351"/>
      <c r="O31" s="351"/>
      <c r="P31" s="309" t="s">
        <v>204</v>
      </c>
      <c r="Q31" s="318"/>
      <c r="R31" s="133"/>
      <c r="S31" s="133"/>
      <c r="T31" s="133"/>
      <c r="U31" s="319"/>
      <c r="V31" s="414" t="str">
        <f>IF(N31="","―",N31*C31)</f>
        <v>―</v>
      </c>
    </row>
    <row r="32" spans="1:22" ht="18" customHeight="1">
      <c r="A32" s="457"/>
      <c r="B32" s="11" t="s">
        <v>27</v>
      </c>
      <c r="C32" s="457"/>
      <c r="D32" s="124"/>
      <c r="E32" s="135"/>
      <c r="F32" s="135"/>
      <c r="G32" s="136"/>
      <c r="H32" s="136"/>
      <c r="I32" s="136"/>
      <c r="J32" s="136"/>
      <c r="K32" s="350"/>
      <c r="L32" s="350"/>
      <c r="M32" s="350"/>
      <c r="N32" s="352"/>
      <c r="O32" s="352"/>
      <c r="P32" s="356"/>
      <c r="Q32" s="321"/>
      <c r="R32" s="135"/>
      <c r="S32" s="135"/>
      <c r="T32" s="135"/>
      <c r="U32" s="322"/>
      <c r="V32" s="414"/>
    </row>
    <row r="33" spans="1:22" ht="18" customHeight="1">
      <c r="A33" s="456" t="s">
        <v>56</v>
      </c>
      <c r="B33" s="9" t="s">
        <v>28</v>
      </c>
      <c r="C33" s="459">
        <v>2</v>
      </c>
      <c r="D33" s="132"/>
      <c r="E33" s="133"/>
      <c r="F33" s="133"/>
      <c r="G33" s="134"/>
      <c r="H33" s="134"/>
      <c r="I33" s="134"/>
      <c r="J33" s="134"/>
      <c r="K33" s="349" t="s">
        <v>205</v>
      </c>
      <c r="L33" s="349"/>
      <c r="M33" s="349"/>
      <c r="N33" s="351"/>
      <c r="O33" s="351"/>
      <c r="P33" s="309" t="s">
        <v>204</v>
      </c>
      <c r="Q33" s="318"/>
      <c r="R33" s="133"/>
      <c r="S33" s="133"/>
      <c r="T33" s="133"/>
      <c r="U33" s="319"/>
      <c r="V33" s="414" t="str">
        <f>IF(N33="","―",N33*C33)</f>
        <v>―</v>
      </c>
    </row>
    <row r="34" spans="1:22" ht="18" customHeight="1">
      <c r="A34" s="457"/>
      <c r="B34" s="10" t="s">
        <v>29</v>
      </c>
      <c r="C34" s="460"/>
      <c r="D34" s="124"/>
      <c r="E34" s="135"/>
      <c r="F34" s="135"/>
      <c r="G34" s="136"/>
      <c r="H34" s="136"/>
      <c r="I34" s="136"/>
      <c r="J34" s="136"/>
      <c r="K34" s="350"/>
      <c r="L34" s="350"/>
      <c r="M34" s="350"/>
      <c r="N34" s="352"/>
      <c r="O34" s="352"/>
      <c r="P34" s="356"/>
      <c r="Q34" s="321"/>
      <c r="R34" s="135"/>
      <c r="S34" s="135"/>
      <c r="T34" s="135"/>
      <c r="U34" s="322"/>
      <c r="V34" s="414"/>
    </row>
    <row r="35" spans="1:22" ht="18" customHeight="1">
      <c r="A35" s="1" t="s">
        <v>57</v>
      </c>
      <c r="B35" s="10" t="s">
        <v>30</v>
      </c>
      <c r="C35" s="31">
        <v>5</v>
      </c>
      <c r="D35" s="138"/>
      <c r="E35" s="131"/>
      <c r="F35" s="131"/>
      <c r="G35" s="95"/>
      <c r="H35" s="95"/>
      <c r="I35" s="95"/>
      <c r="J35" s="95"/>
      <c r="K35" s="365" t="s">
        <v>205</v>
      </c>
      <c r="L35" s="365"/>
      <c r="M35" s="365"/>
      <c r="N35" s="314"/>
      <c r="O35" s="314"/>
      <c r="P35" s="131" t="s">
        <v>204</v>
      </c>
      <c r="Q35" s="131"/>
      <c r="R35" s="95"/>
      <c r="S35" s="95"/>
      <c r="T35" s="95"/>
      <c r="U35" s="96"/>
      <c r="V35" s="155" t="str">
        <f>IF(N35="","―",N35*C35)</f>
        <v>―</v>
      </c>
    </row>
    <row r="36" spans="1:22" ht="18" customHeight="1">
      <c r="A36" s="1" t="s">
        <v>58</v>
      </c>
      <c r="B36" s="9" t="s">
        <v>31</v>
      </c>
      <c r="C36" s="1">
        <v>7</v>
      </c>
      <c r="D36" s="71"/>
      <c r="E36" s="347" t="s">
        <v>323</v>
      </c>
      <c r="F36" s="347"/>
      <c r="G36" s="347"/>
      <c r="H36" s="347"/>
      <c r="I36" s="347"/>
      <c r="J36" s="137"/>
      <c r="K36" s="360"/>
      <c r="L36" s="361"/>
      <c r="M36" s="361"/>
      <c r="N36" s="361"/>
      <c r="O36" s="362"/>
      <c r="P36" s="137"/>
      <c r="Q36" s="360"/>
      <c r="R36" s="361"/>
      <c r="S36" s="361"/>
      <c r="T36" s="361"/>
      <c r="U36" s="362"/>
      <c r="V36" s="155" t="str">
        <f>IF(AND(D36="",J36="",P36=""),"―",IF(AND(P36="",J36=""),C36,IF(P36="",C36*3,C36*5)))</f>
        <v>―</v>
      </c>
    </row>
    <row r="37" spans="1:22" ht="18" customHeight="1">
      <c r="A37" s="456" t="s">
        <v>59</v>
      </c>
      <c r="B37" s="9" t="s">
        <v>259</v>
      </c>
      <c r="C37" s="403">
        <v>5</v>
      </c>
      <c r="D37" s="306"/>
      <c r="E37" s="317" t="s">
        <v>326</v>
      </c>
      <c r="F37" s="318"/>
      <c r="G37" s="318"/>
      <c r="H37" s="318"/>
      <c r="I37" s="319"/>
      <c r="J37" s="306"/>
      <c r="K37" s="317" t="s">
        <v>327</v>
      </c>
      <c r="L37" s="318"/>
      <c r="M37" s="318"/>
      <c r="N37" s="318"/>
      <c r="O37" s="319"/>
      <c r="P37" s="306"/>
      <c r="Q37" s="317" t="s">
        <v>328</v>
      </c>
      <c r="R37" s="318"/>
      <c r="S37" s="318"/>
      <c r="T37" s="318"/>
      <c r="U37" s="319"/>
      <c r="V37" s="414" t="str">
        <f>IF(AND(D37="",J37="",P37=""),"―",IF(AND(P37="",J37=""),C37,IF(P37="",C37*3,C37*5)))</f>
        <v>―</v>
      </c>
    </row>
    <row r="38" spans="1:22" ht="18" customHeight="1">
      <c r="A38" s="457"/>
      <c r="B38" s="10" t="s">
        <v>33</v>
      </c>
      <c r="C38" s="409"/>
      <c r="D38" s="307"/>
      <c r="E38" s="320"/>
      <c r="F38" s="321"/>
      <c r="G38" s="321"/>
      <c r="H38" s="321"/>
      <c r="I38" s="322"/>
      <c r="J38" s="307"/>
      <c r="K38" s="320"/>
      <c r="L38" s="321"/>
      <c r="M38" s="321"/>
      <c r="N38" s="321"/>
      <c r="O38" s="322"/>
      <c r="P38" s="307"/>
      <c r="Q38" s="320"/>
      <c r="R38" s="321"/>
      <c r="S38" s="321"/>
      <c r="T38" s="321"/>
      <c r="U38" s="322"/>
      <c r="V38" s="414"/>
    </row>
    <row r="39" spans="1:22" ht="18" customHeight="1">
      <c r="A39" s="467" t="s">
        <v>35</v>
      </c>
      <c r="B39" s="468"/>
      <c r="C39" s="469"/>
      <c r="D39" s="467" t="s">
        <v>253</v>
      </c>
      <c r="E39" s="468"/>
      <c r="F39" s="468"/>
      <c r="G39" s="468"/>
      <c r="H39" s="468"/>
      <c r="I39" s="468"/>
      <c r="J39" s="468"/>
      <c r="K39" s="468"/>
      <c r="L39" s="468"/>
      <c r="M39" s="468"/>
      <c r="N39" s="468"/>
      <c r="O39" s="468"/>
      <c r="P39" s="468"/>
      <c r="Q39" s="468"/>
      <c r="R39" s="468"/>
      <c r="S39" s="468"/>
      <c r="T39" s="468"/>
      <c r="U39" s="469"/>
      <c r="V39" s="160">
        <f>SUM(V13:V35)</f>
        <v>0</v>
      </c>
    </row>
    <row r="40" spans="1:22" ht="18" customHeight="1">
      <c r="A40" s="470"/>
      <c r="B40" s="471"/>
      <c r="C40" s="472"/>
      <c r="D40" s="476" t="s">
        <v>254</v>
      </c>
      <c r="E40" s="477"/>
      <c r="F40" s="477"/>
      <c r="G40" s="477"/>
      <c r="H40" s="477"/>
      <c r="I40" s="477"/>
      <c r="J40" s="477"/>
      <c r="K40" s="477"/>
      <c r="L40" s="477"/>
      <c r="M40" s="477"/>
      <c r="N40" s="477"/>
      <c r="O40" s="477"/>
      <c r="P40" s="477"/>
      <c r="Q40" s="477"/>
      <c r="R40" s="477"/>
      <c r="S40" s="477"/>
      <c r="T40" s="477"/>
      <c r="U40" s="478"/>
      <c r="V40" s="156">
        <f>SUM(V36:V38)</f>
        <v>0</v>
      </c>
    </row>
    <row r="41" spans="1:22" ht="18" customHeight="1">
      <c r="A41" s="12"/>
      <c r="B41" s="13"/>
      <c r="C41" s="13"/>
      <c r="D41" s="13"/>
      <c r="E41" s="13"/>
      <c r="F41" s="13"/>
      <c r="G41" s="13"/>
      <c r="H41" s="13"/>
      <c r="I41" s="16"/>
      <c r="J41" s="16"/>
      <c r="K41" s="16"/>
      <c r="L41" s="16"/>
      <c r="M41" s="16"/>
      <c r="N41" s="16"/>
      <c r="O41" s="16"/>
      <c r="P41" s="16"/>
      <c r="Q41" s="16"/>
      <c r="R41" s="16"/>
      <c r="S41" s="16"/>
      <c r="T41" s="16"/>
      <c r="U41" s="16"/>
      <c r="V41" s="17"/>
    </row>
    <row r="42" spans="1:22" ht="18" customHeight="1">
      <c r="A42" s="14" t="s">
        <v>65</v>
      </c>
      <c r="B42" s="70"/>
      <c r="C42"/>
      <c r="D42" s="161">
        <f>V39</f>
        <v>0</v>
      </c>
      <c r="E42"/>
      <c r="F42" s="19" t="s">
        <v>260</v>
      </c>
      <c r="G42" s="18"/>
      <c r="H42" s="18"/>
      <c r="I42"/>
      <c r="J42" s="19"/>
      <c r="K42"/>
      <c r="L42" s="479">
        <f>C8</f>
      </c>
      <c r="M42" s="479"/>
      <c r="N42" s="19"/>
      <c r="O42" s="20" t="s">
        <v>262</v>
      </c>
      <c r="P42" s="475">
        <f>IF(C8="","",D42*6000*0.8*L42)</f>
      </c>
      <c r="Q42" s="475"/>
      <c r="R42" s="475"/>
      <c r="S42" s="475"/>
      <c r="T42" s="475"/>
      <c r="U42" s="475"/>
      <c r="V42" s="21" t="s">
        <v>133</v>
      </c>
    </row>
    <row r="43" spans="1:22" ht="18" customHeight="1">
      <c r="A43" s="14" t="s">
        <v>66</v>
      </c>
      <c r="B43" s="70"/>
      <c r="C43"/>
      <c r="D43" s="161">
        <f>V40</f>
        <v>0</v>
      </c>
      <c r="E43"/>
      <c r="F43" s="19" t="s">
        <v>261</v>
      </c>
      <c r="G43" s="15"/>
      <c r="H43" s="15"/>
      <c r="I43"/>
      <c r="J43" s="19"/>
      <c r="K43" s="19"/>
      <c r="L43" s="19"/>
      <c r="M43" s="19"/>
      <c r="N43" s="19"/>
      <c r="O43" s="23" t="s">
        <v>64</v>
      </c>
      <c r="P43" s="475">
        <f>IF(C8="","",D43*6000*0.8)</f>
      </c>
      <c r="Q43" s="475"/>
      <c r="R43" s="475"/>
      <c r="S43" s="475"/>
      <c r="T43" s="475"/>
      <c r="U43" s="475"/>
      <c r="V43" s="21" t="s">
        <v>133</v>
      </c>
    </row>
    <row r="44" spans="1:22" ht="18" customHeight="1">
      <c r="A44" s="22"/>
      <c r="B44" s="70" t="s">
        <v>40</v>
      </c>
      <c r="C44" s="23"/>
      <c r="D44" s="23"/>
      <c r="E44" s="23"/>
      <c r="F44" s="23" t="s">
        <v>63</v>
      </c>
      <c r="G44" s="23"/>
      <c r="H44"/>
      <c r="I44"/>
      <c r="J44"/>
      <c r="K44"/>
      <c r="L44" s="35"/>
      <c r="M44" s="35"/>
      <c r="N44" s="35"/>
      <c r="O44" s="20" t="s">
        <v>64</v>
      </c>
      <c r="P44" s="473">
        <f>SUM(P42:U43)</f>
        <v>0</v>
      </c>
      <c r="Q44" s="474"/>
      <c r="R44" s="474"/>
      <c r="S44" s="474"/>
      <c r="T44" s="474"/>
      <c r="U44" s="474"/>
      <c r="V44" s="21" t="s">
        <v>133</v>
      </c>
    </row>
    <row r="45" spans="1:22" ht="18" customHeight="1">
      <c r="A45" s="24"/>
      <c r="B45" s="25"/>
      <c r="C45" s="26"/>
      <c r="D45" s="26"/>
      <c r="E45" s="26"/>
      <c r="F45" s="26"/>
      <c r="G45" s="26"/>
      <c r="H45" s="26"/>
      <c r="I45" s="26"/>
      <c r="J45" s="26"/>
      <c r="K45" s="26"/>
      <c r="L45" s="26"/>
      <c r="M45" s="26"/>
      <c r="N45" s="26"/>
      <c r="O45" s="27"/>
      <c r="P45" s="27"/>
      <c r="Q45" s="27"/>
      <c r="R45" s="27"/>
      <c r="S45" s="27"/>
      <c r="T45" s="27"/>
      <c r="U45" s="26"/>
      <c r="V45" s="28"/>
    </row>
  </sheetData>
  <sheetProtection password="DDF3" sheet="1"/>
  <protectedRanges>
    <protectedRange sqref="A6:A7" name="治験依頼者入力箇所_2"/>
    <protectedRange sqref="I21:J21" name="治験依頼者入力箇所_4"/>
    <protectedRange sqref="N31:O35" name="治験依頼者入力箇所_1_1"/>
  </protectedRanges>
  <mergeCells count="129">
    <mergeCell ref="M4:O4"/>
    <mergeCell ref="A39:C40"/>
    <mergeCell ref="P44:U44"/>
    <mergeCell ref="P42:U42"/>
    <mergeCell ref="P43:U43"/>
    <mergeCell ref="D39:U39"/>
    <mergeCell ref="D40:U40"/>
    <mergeCell ref="L42:M42"/>
    <mergeCell ref="P37:P38"/>
    <mergeCell ref="Q37:U38"/>
    <mergeCell ref="N35:O35"/>
    <mergeCell ref="E36:I36"/>
    <mergeCell ref="C21:I21"/>
    <mergeCell ref="M1:O1"/>
    <mergeCell ref="P1:V1"/>
    <mergeCell ref="M2:O3"/>
    <mergeCell ref="P2:V2"/>
    <mergeCell ref="P3:V3"/>
    <mergeCell ref="P4:V4"/>
    <mergeCell ref="P17:P18"/>
    <mergeCell ref="A37:A38"/>
    <mergeCell ref="C37:C38"/>
    <mergeCell ref="D37:D38"/>
    <mergeCell ref="E37:I38"/>
    <mergeCell ref="J37:J38"/>
    <mergeCell ref="K37:O38"/>
    <mergeCell ref="K36:O36"/>
    <mergeCell ref="Q36:U36"/>
    <mergeCell ref="A33:A34"/>
    <mergeCell ref="C33:C34"/>
    <mergeCell ref="K33:M34"/>
    <mergeCell ref="N33:O34"/>
    <mergeCell ref="P33:P34"/>
    <mergeCell ref="Q33:Q34"/>
    <mergeCell ref="U33:U34"/>
    <mergeCell ref="K35:M35"/>
    <mergeCell ref="Q28:U30"/>
    <mergeCell ref="A31:A32"/>
    <mergeCell ref="C31:C32"/>
    <mergeCell ref="K31:M32"/>
    <mergeCell ref="N31:O32"/>
    <mergeCell ref="P31:P32"/>
    <mergeCell ref="Q31:Q32"/>
    <mergeCell ref="U31:U32"/>
    <mergeCell ref="A28:A30"/>
    <mergeCell ref="C28:C30"/>
    <mergeCell ref="D28:D30"/>
    <mergeCell ref="E28:I30"/>
    <mergeCell ref="J28:J30"/>
    <mergeCell ref="K28:O30"/>
    <mergeCell ref="P24:P25"/>
    <mergeCell ref="P28:P30"/>
    <mergeCell ref="Q24:U25"/>
    <mergeCell ref="E26:I26"/>
    <mergeCell ref="K26:O26"/>
    <mergeCell ref="Q26:U26"/>
    <mergeCell ref="E27:I27"/>
    <mergeCell ref="K27:O27"/>
    <mergeCell ref="Q27:U27"/>
    <mergeCell ref="K22:O22"/>
    <mergeCell ref="P22:P23"/>
    <mergeCell ref="Q22:U23"/>
    <mergeCell ref="K23:O23"/>
    <mergeCell ref="A24:A25"/>
    <mergeCell ref="C24:C25"/>
    <mergeCell ref="D24:D25"/>
    <mergeCell ref="E24:I25"/>
    <mergeCell ref="J24:J25"/>
    <mergeCell ref="K24:O25"/>
    <mergeCell ref="A22:A23"/>
    <mergeCell ref="B22:B23"/>
    <mergeCell ref="C22:C23"/>
    <mergeCell ref="D22:D23"/>
    <mergeCell ref="E22:I23"/>
    <mergeCell ref="J22:J23"/>
    <mergeCell ref="A20:A21"/>
    <mergeCell ref="B20:B21"/>
    <mergeCell ref="E20:I20"/>
    <mergeCell ref="K20:O20"/>
    <mergeCell ref="Q20:U20"/>
    <mergeCell ref="P21:U21"/>
    <mergeCell ref="K18:O18"/>
    <mergeCell ref="E19:I19"/>
    <mergeCell ref="K19:O19"/>
    <mergeCell ref="Q19:U19"/>
    <mergeCell ref="E16:I16"/>
    <mergeCell ref="K16:O16"/>
    <mergeCell ref="Q16:U16"/>
    <mergeCell ref="K17:O17"/>
    <mergeCell ref="Q17:U18"/>
    <mergeCell ref="E18:I18"/>
    <mergeCell ref="A17:A18"/>
    <mergeCell ref="B17:B18"/>
    <mergeCell ref="C17:C18"/>
    <mergeCell ref="D17:D18"/>
    <mergeCell ref="E17:I17"/>
    <mergeCell ref="J17:J18"/>
    <mergeCell ref="E15:I15"/>
    <mergeCell ref="K15:O15"/>
    <mergeCell ref="Q15:U15"/>
    <mergeCell ref="E14:I14"/>
    <mergeCell ref="K14:O14"/>
    <mergeCell ref="Q14:U14"/>
    <mergeCell ref="E12:G12"/>
    <mergeCell ref="K12:M12"/>
    <mergeCell ref="Q12:S12"/>
    <mergeCell ref="E13:I13"/>
    <mergeCell ref="K13:O13"/>
    <mergeCell ref="Q13:U13"/>
    <mergeCell ref="A6:B6"/>
    <mergeCell ref="C6:V6"/>
    <mergeCell ref="A7:B7"/>
    <mergeCell ref="C7:V7"/>
    <mergeCell ref="A10:B12"/>
    <mergeCell ref="C10:C12"/>
    <mergeCell ref="D10:V10"/>
    <mergeCell ref="D11:I11"/>
    <mergeCell ref="J11:O11"/>
    <mergeCell ref="P11:U11"/>
    <mergeCell ref="V33:V34"/>
    <mergeCell ref="V37:V38"/>
    <mergeCell ref="A8:B8"/>
    <mergeCell ref="C8:D8"/>
    <mergeCell ref="V17:V18"/>
    <mergeCell ref="V22:V23"/>
    <mergeCell ref="V24:V25"/>
    <mergeCell ref="V28:V30"/>
    <mergeCell ref="V31:V32"/>
    <mergeCell ref="V11:V12"/>
  </mergeCells>
  <dataValidations count="2">
    <dataValidation type="list" allowBlank="1" showInputMessage="1" showErrorMessage="1" sqref="J28:J30 P28:P30 D37:D38 D17:D18 J17:J18 P17:P18 D22:D25 J22:J25 P22:P25 D28:D30 P37:P38 J37:J38">
      <formula1>"〇"</formula1>
    </dataValidation>
    <dataValidation type="list" allowBlank="1" showInputMessage="1" showErrorMessage="1" sqref="J13:J15 D36 P13 D13:D16 D19 J19 P19 P15 D26:D27 J26:J27 P26:P27">
      <formula1>",〇"</formula1>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sheetPr>
    <tabColor rgb="FFFF0000"/>
  </sheetPr>
  <dimension ref="A1:AZ109"/>
  <sheetViews>
    <sheetView zoomScalePageLayoutView="0" workbookViewId="0" topLeftCell="A13">
      <selection activeCell="C7" sqref="C7:V7"/>
    </sheetView>
  </sheetViews>
  <sheetFormatPr defaultColWidth="9.00390625" defaultRowHeight="13.5"/>
  <cols>
    <col min="1" max="1" width="3.00390625" style="36" customWidth="1"/>
    <col min="2" max="2" width="21.375" style="36" bestFit="1" customWidth="1"/>
    <col min="3" max="21" width="3.625" style="36" customWidth="1"/>
    <col min="22" max="22" width="10.00390625" style="36" bestFit="1" customWidth="1"/>
    <col min="23" max="16384" width="9.00390625" style="36" customWidth="1"/>
  </cols>
  <sheetData>
    <row r="1" spans="1:52" ht="23.25">
      <c r="A1" s="78" t="s">
        <v>279</v>
      </c>
      <c r="B1" s="74"/>
      <c r="C1" s="74"/>
      <c r="D1" s="74"/>
      <c r="E1" s="74"/>
      <c r="F1" s="74"/>
      <c r="G1" s="74"/>
      <c r="H1" s="74"/>
      <c r="I1" s="74"/>
      <c r="J1" s="74"/>
      <c r="K1" s="74"/>
      <c r="L1" s="74"/>
      <c r="M1" s="413" t="s">
        <v>263</v>
      </c>
      <c r="N1" s="413"/>
      <c r="O1" s="413"/>
      <c r="P1" s="381">
        <f>IF('製造販売後臨床試験経費算出表'!I1="","",'製造販売後臨床試験経費算出表'!I1)</f>
      </c>
      <c r="Q1" s="381"/>
      <c r="R1" s="381"/>
      <c r="S1" s="381"/>
      <c r="T1" s="381"/>
      <c r="U1" s="381"/>
      <c r="V1" s="381"/>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row>
    <row r="2" spans="1:52" ht="18.75" customHeight="1">
      <c r="A2" s="76"/>
      <c r="B2" s="76"/>
      <c r="C2" s="76"/>
      <c r="D2" s="76"/>
      <c r="E2" s="76"/>
      <c r="F2" s="76"/>
      <c r="G2" s="76"/>
      <c r="H2" s="76"/>
      <c r="I2" s="76"/>
      <c r="J2" s="76"/>
      <c r="K2" s="76"/>
      <c r="L2" s="76"/>
      <c r="M2" s="413" t="s">
        <v>264</v>
      </c>
      <c r="N2" s="413"/>
      <c r="O2" s="413"/>
      <c r="P2" s="383" t="s">
        <v>360</v>
      </c>
      <c r="Q2" s="384"/>
      <c r="R2" s="384"/>
      <c r="S2" s="384"/>
      <c r="T2" s="384"/>
      <c r="U2" s="384"/>
      <c r="V2" s="385"/>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row>
    <row r="3" spans="1:52" ht="18" customHeight="1">
      <c r="A3" s="76"/>
      <c r="B3" s="76"/>
      <c r="C3" s="76"/>
      <c r="D3" s="76"/>
      <c r="E3" s="76"/>
      <c r="F3" s="76"/>
      <c r="G3" s="76"/>
      <c r="H3" s="76"/>
      <c r="I3" s="76"/>
      <c r="J3" s="76"/>
      <c r="K3" s="76"/>
      <c r="L3" s="76"/>
      <c r="M3" s="413"/>
      <c r="N3" s="413"/>
      <c r="O3" s="413"/>
      <c r="P3" s="386" t="str">
        <f>IF('製造販売後臨床試験経費算出表'!I3="","",'製造販売後臨床試験経費算出表'!I3)</f>
        <v>□医薬品　□医療機器　□再生医療</v>
      </c>
      <c r="Q3" s="387"/>
      <c r="R3" s="387"/>
      <c r="S3" s="387"/>
      <c r="T3" s="387"/>
      <c r="U3" s="387"/>
      <c r="V3" s="388"/>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row>
    <row r="4" spans="1:52" ht="18" customHeight="1">
      <c r="A4" s="76"/>
      <c r="B4" s="76"/>
      <c r="C4" s="76"/>
      <c r="D4" s="76"/>
      <c r="E4" s="76"/>
      <c r="F4" s="76"/>
      <c r="G4" s="76"/>
      <c r="H4" s="76"/>
      <c r="I4" s="76"/>
      <c r="J4" s="76"/>
      <c r="K4" s="76"/>
      <c r="L4" s="76"/>
      <c r="M4" s="412" t="s">
        <v>385</v>
      </c>
      <c r="N4" s="412"/>
      <c r="O4" s="412"/>
      <c r="P4" s="382" t="str">
        <f>IF('製造販売後臨床試験経費算出表'!K6="","",'製造販売後臨床試験経費算出表'!K6)</f>
        <v>年　　月　　日</v>
      </c>
      <c r="Q4" s="382"/>
      <c r="R4" s="382"/>
      <c r="S4" s="382"/>
      <c r="T4" s="382"/>
      <c r="U4" s="382"/>
      <c r="V4" s="382"/>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row>
    <row r="5" spans="23:52" ht="12.75">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row>
    <row r="6" spans="1:52" ht="21" customHeight="1">
      <c r="A6" s="286" t="s">
        <v>85</v>
      </c>
      <c r="B6" s="286"/>
      <c r="C6" s="416">
        <f>IF('製造販売後臨床試験経費算出表'!D2="","",'製造販売後臨床試験経費算出表'!D2)</f>
      </c>
      <c r="D6" s="416"/>
      <c r="E6" s="416"/>
      <c r="F6" s="416"/>
      <c r="G6" s="416"/>
      <c r="H6" s="416"/>
      <c r="I6" s="416"/>
      <c r="J6" s="416"/>
      <c r="K6" s="416"/>
      <c r="L6" s="416"/>
      <c r="M6" s="416"/>
      <c r="N6" s="416"/>
      <c r="O6" s="416"/>
      <c r="P6" s="416"/>
      <c r="Q6" s="416"/>
      <c r="R6" s="416"/>
      <c r="S6" s="416"/>
      <c r="T6" s="416"/>
      <c r="U6" s="416"/>
      <c r="V6" s="416"/>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row>
    <row r="7" spans="1:52" ht="63.75" customHeight="1">
      <c r="A7" s="286" t="s">
        <v>90</v>
      </c>
      <c r="B7" s="286"/>
      <c r="C7" s="418">
        <f>IF('製造販売後臨床試験経費算出表'!D4="","",'製造販売後臨床試験経費算出表'!D4)</f>
      </c>
      <c r="D7" s="418"/>
      <c r="E7" s="418"/>
      <c r="F7" s="418"/>
      <c r="G7" s="418"/>
      <c r="H7" s="418"/>
      <c r="I7" s="418"/>
      <c r="J7" s="418"/>
      <c r="K7" s="418"/>
      <c r="L7" s="418"/>
      <c r="M7" s="418"/>
      <c r="N7" s="418"/>
      <c r="O7" s="418"/>
      <c r="P7" s="418"/>
      <c r="Q7" s="418"/>
      <c r="R7" s="418"/>
      <c r="S7" s="418"/>
      <c r="T7" s="418"/>
      <c r="U7" s="418"/>
      <c r="V7" s="418"/>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row>
    <row r="8" spans="1:52" ht="12.75">
      <c r="A8" s="286" t="s">
        <v>270</v>
      </c>
      <c r="B8" s="286"/>
      <c r="C8" s="372">
        <f>IF('製造販売後臨床試験経費算出表'!D5="","",'製造販売後臨床試験経費算出表'!D5)</f>
      </c>
      <c r="D8" s="373"/>
      <c r="E8" s="83" t="s">
        <v>268</v>
      </c>
      <c r="F8" s="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row>
    <row r="9" spans="23:52" ht="12.75">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row>
    <row r="10" spans="1:52" ht="12.75">
      <c r="A10" s="389" t="s">
        <v>15</v>
      </c>
      <c r="B10" s="390"/>
      <c r="C10" s="395" t="s">
        <v>20</v>
      </c>
      <c r="D10" s="389" t="s">
        <v>14</v>
      </c>
      <c r="E10" s="412"/>
      <c r="F10" s="412"/>
      <c r="G10" s="412"/>
      <c r="H10" s="412"/>
      <c r="I10" s="412"/>
      <c r="J10" s="412"/>
      <c r="K10" s="412"/>
      <c r="L10" s="412"/>
      <c r="M10" s="412"/>
      <c r="N10" s="412"/>
      <c r="O10" s="412"/>
      <c r="P10" s="412"/>
      <c r="Q10" s="412"/>
      <c r="R10" s="412"/>
      <c r="S10" s="412"/>
      <c r="T10" s="412"/>
      <c r="U10" s="412"/>
      <c r="V10" s="39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row>
    <row r="11" spans="1:52" ht="19.5" customHeight="1">
      <c r="A11" s="391"/>
      <c r="B11" s="392"/>
      <c r="C11" s="396"/>
      <c r="D11" s="413" t="s">
        <v>16</v>
      </c>
      <c r="E11" s="413"/>
      <c r="F11" s="413"/>
      <c r="G11" s="413"/>
      <c r="H11" s="413"/>
      <c r="I11" s="413"/>
      <c r="J11" s="398" t="s">
        <v>17</v>
      </c>
      <c r="K11" s="398"/>
      <c r="L11" s="398"/>
      <c r="M11" s="398"/>
      <c r="N11" s="398"/>
      <c r="O11" s="398"/>
      <c r="P11" s="398" t="s">
        <v>18</v>
      </c>
      <c r="Q11" s="398"/>
      <c r="R11" s="398"/>
      <c r="S11" s="398"/>
      <c r="T11" s="398"/>
      <c r="U11" s="398"/>
      <c r="V11" s="398" t="s">
        <v>19</v>
      </c>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row>
    <row r="12" spans="1:52" ht="19.5" customHeight="1">
      <c r="A12" s="393"/>
      <c r="B12" s="394"/>
      <c r="C12" s="397"/>
      <c r="D12" s="79"/>
      <c r="E12" s="415" t="s">
        <v>202</v>
      </c>
      <c r="F12" s="415"/>
      <c r="G12" s="415"/>
      <c r="H12" s="68">
        <v>1</v>
      </c>
      <c r="I12" s="68" t="s">
        <v>203</v>
      </c>
      <c r="J12" s="65"/>
      <c r="K12" s="419" t="s">
        <v>202</v>
      </c>
      <c r="L12" s="419"/>
      <c r="M12" s="419"/>
      <c r="N12" s="34">
        <v>2</v>
      </c>
      <c r="O12" s="34" t="s">
        <v>203</v>
      </c>
      <c r="P12" s="65"/>
      <c r="Q12" s="419" t="s">
        <v>202</v>
      </c>
      <c r="R12" s="419"/>
      <c r="S12" s="419"/>
      <c r="T12" s="34">
        <v>3</v>
      </c>
      <c r="U12" s="66" t="s">
        <v>203</v>
      </c>
      <c r="V12" s="399"/>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row>
    <row r="13" spans="1:52" ht="20.25" customHeight="1">
      <c r="A13" s="1" t="s">
        <v>1</v>
      </c>
      <c r="B13" s="2" t="s">
        <v>280</v>
      </c>
      <c r="C13" s="1">
        <v>1</v>
      </c>
      <c r="D13" s="128"/>
      <c r="E13" s="400" t="s">
        <v>337</v>
      </c>
      <c r="F13" s="400"/>
      <c r="G13" s="400"/>
      <c r="H13" s="400"/>
      <c r="I13" s="400"/>
      <c r="J13" s="128"/>
      <c r="K13" s="400" t="s">
        <v>338</v>
      </c>
      <c r="L13" s="400"/>
      <c r="M13" s="400"/>
      <c r="N13" s="400"/>
      <c r="O13" s="400"/>
      <c r="P13" s="128"/>
      <c r="Q13" s="400" t="s">
        <v>339</v>
      </c>
      <c r="R13" s="400"/>
      <c r="S13" s="400"/>
      <c r="T13" s="400"/>
      <c r="U13" s="400"/>
      <c r="V13" s="155" t="str">
        <f>IF(AND(D13="",J13="",P13=""),"―",IF(AND(P13="",J13=""),C13,IF(P13="",C13*2,C13*3)))</f>
        <v>―</v>
      </c>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row>
    <row r="14" spans="1:52" ht="20.25" customHeight="1">
      <c r="A14" s="1" t="s">
        <v>41</v>
      </c>
      <c r="B14" s="2" t="s">
        <v>42</v>
      </c>
      <c r="C14" s="1">
        <v>2</v>
      </c>
      <c r="D14" s="128"/>
      <c r="E14" s="400" t="s">
        <v>43</v>
      </c>
      <c r="F14" s="400"/>
      <c r="G14" s="400"/>
      <c r="H14" s="400"/>
      <c r="I14" s="400"/>
      <c r="J14" s="128"/>
      <c r="K14" s="400" t="s">
        <v>298</v>
      </c>
      <c r="L14" s="400"/>
      <c r="M14" s="400"/>
      <c r="N14" s="400"/>
      <c r="O14" s="400"/>
      <c r="P14" s="128"/>
      <c r="Q14" s="400" t="s">
        <v>299</v>
      </c>
      <c r="R14" s="400"/>
      <c r="S14" s="400"/>
      <c r="T14" s="400"/>
      <c r="U14" s="400"/>
      <c r="V14" s="155" t="str">
        <f>IF(AND(D14="",J14="",P14=""),"―",IF(AND(P14="",J14=""),C14,IF(P14="",C14*2,C14*3)))</f>
        <v>―</v>
      </c>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row>
    <row r="15" spans="1:52" ht="20.25" customHeight="1">
      <c r="A15" s="403" t="s">
        <v>2</v>
      </c>
      <c r="B15" s="410" t="s">
        <v>281</v>
      </c>
      <c r="C15" s="403">
        <v>3</v>
      </c>
      <c r="D15" s="155">
        <f>IF(J16="","",IF(J16&lt;=4,"〇",""))</f>
      </c>
      <c r="E15" s="400" t="s">
        <v>305</v>
      </c>
      <c r="F15" s="400"/>
      <c r="G15" s="400"/>
      <c r="H15" s="400"/>
      <c r="I15" s="400"/>
      <c r="J15" s="159">
        <f>IF(J16="","",IF(AND(J16&gt;=5,J16&lt;=24),"〇",""))</f>
      </c>
      <c r="K15" s="400" t="s">
        <v>304</v>
      </c>
      <c r="L15" s="400"/>
      <c r="M15" s="400"/>
      <c r="N15" s="400"/>
      <c r="O15" s="400"/>
      <c r="P15" s="159">
        <f>IF(J16="","",IF(J16&gt;=25,"〇",""))</f>
      </c>
      <c r="Q15" s="400" t="s">
        <v>303</v>
      </c>
      <c r="R15" s="400"/>
      <c r="S15" s="400"/>
      <c r="T15" s="400"/>
      <c r="U15" s="400"/>
      <c r="V15" s="155" t="str">
        <f>IF(AND(D15="",J15="",P15=""),"―",IF(AND(P15="",J15=""),C15,IF(P15="",C15*2,C15*3)))</f>
        <v>―</v>
      </c>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row>
    <row r="16" spans="1:52" ht="39.75" customHeight="1">
      <c r="A16" s="404"/>
      <c r="B16" s="411"/>
      <c r="C16" s="404"/>
      <c r="D16" s="420" t="s">
        <v>266</v>
      </c>
      <c r="E16" s="420"/>
      <c r="F16" s="420"/>
      <c r="G16" s="420"/>
      <c r="H16" s="420"/>
      <c r="I16" s="420"/>
      <c r="J16" s="86"/>
      <c r="K16" s="30" t="s">
        <v>301</v>
      </c>
      <c r="P16" s="421" t="s">
        <v>302</v>
      </c>
      <c r="Q16" s="422"/>
      <c r="R16" s="422"/>
      <c r="S16" s="422"/>
      <c r="T16" s="422"/>
      <c r="U16" s="423"/>
      <c r="V16" s="155">
        <f>IF(J16="",0,IF(J16&lt;50,0,9*ROUNDUP((J16-49)/25,0)))</f>
        <v>0</v>
      </c>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row>
    <row r="17" spans="1:52" ht="20.25" customHeight="1">
      <c r="A17" s="1" t="s">
        <v>3</v>
      </c>
      <c r="B17" s="29" t="s">
        <v>68</v>
      </c>
      <c r="C17" s="1">
        <v>1</v>
      </c>
      <c r="D17" s="128"/>
      <c r="E17" s="400" t="s">
        <v>340</v>
      </c>
      <c r="F17" s="400"/>
      <c r="G17" s="400"/>
      <c r="H17" s="400"/>
      <c r="I17" s="400"/>
      <c r="J17" s="128"/>
      <c r="K17" s="400" t="s">
        <v>341</v>
      </c>
      <c r="L17" s="400"/>
      <c r="M17" s="400"/>
      <c r="N17" s="400"/>
      <c r="O17" s="400"/>
      <c r="P17" s="59"/>
      <c r="Q17" s="400" t="s">
        <v>342</v>
      </c>
      <c r="R17" s="400"/>
      <c r="S17" s="400"/>
      <c r="T17" s="400"/>
      <c r="U17" s="400"/>
      <c r="V17" s="155" t="str">
        <f>IF(AND(D17="",J17="",P17=""),"―",IF(AND(P17="",J17=""),C17,IF(P17="",C17*2,C17*3)))</f>
        <v>―</v>
      </c>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row>
    <row r="18" spans="1:52" ht="20.25" customHeight="1">
      <c r="A18" s="1" t="s">
        <v>44</v>
      </c>
      <c r="B18" s="2" t="s">
        <v>69</v>
      </c>
      <c r="C18" s="1">
        <v>1</v>
      </c>
      <c r="D18" s="128"/>
      <c r="E18" s="400" t="s">
        <v>345</v>
      </c>
      <c r="F18" s="400"/>
      <c r="G18" s="400"/>
      <c r="H18" s="400"/>
      <c r="I18" s="400"/>
      <c r="J18" s="128"/>
      <c r="K18" s="400" t="s">
        <v>344</v>
      </c>
      <c r="L18" s="400"/>
      <c r="M18" s="400"/>
      <c r="N18" s="400"/>
      <c r="O18" s="400"/>
      <c r="P18" s="128"/>
      <c r="Q18" s="400" t="s">
        <v>343</v>
      </c>
      <c r="R18" s="400"/>
      <c r="S18" s="400"/>
      <c r="T18" s="400"/>
      <c r="U18" s="400"/>
      <c r="V18" s="155" t="str">
        <f>IF(AND(D18="",J18="",P18=""),"―",IF(AND(P18="",J18=""),C18,IF(P18="",C18*2,C18*3)))</f>
        <v>―</v>
      </c>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row>
    <row r="19" spans="1:52" s="49" customFormat="1" ht="20.25" customHeight="1">
      <c r="A19" s="1" t="s">
        <v>45</v>
      </c>
      <c r="B19" s="29" t="s">
        <v>70</v>
      </c>
      <c r="C19" s="1">
        <v>2</v>
      </c>
      <c r="D19" s="158"/>
      <c r="E19" s="424"/>
      <c r="F19" s="425"/>
      <c r="G19" s="425"/>
      <c r="H19" s="425"/>
      <c r="I19" s="426"/>
      <c r="J19" s="128"/>
      <c r="K19" s="400" t="s">
        <v>346</v>
      </c>
      <c r="L19" s="400"/>
      <c r="M19" s="400"/>
      <c r="N19" s="400"/>
      <c r="O19" s="400"/>
      <c r="P19" s="128"/>
      <c r="Q19" s="400" t="s">
        <v>347</v>
      </c>
      <c r="R19" s="400"/>
      <c r="S19" s="400"/>
      <c r="T19" s="400"/>
      <c r="U19" s="400"/>
      <c r="V19" s="155" t="str">
        <f>IF(AND(D19="",J19="",P19=""),"―",IF(AND(P19="",J19=""),C19,IF(P19="",C19*2,C19*3)))</f>
        <v>―</v>
      </c>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row>
    <row r="20" spans="1:52" ht="20.25" customHeight="1">
      <c r="A20" s="1" t="s">
        <v>46</v>
      </c>
      <c r="B20" s="2" t="s">
        <v>71</v>
      </c>
      <c r="C20" s="1">
        <v>2</v>
      </c>
      <c r="D20" s="158"/>
      <c r="E20" s="424"/>
      <c r="F20" s="425"/>
      <c r="G20" s="425"/>
      <c r="H20" s="425"/>
      <c r="I20" s="426"/>
      <c r="J20" s="128"/>
      <c r="K20" s="400" t="s">
        <v>349</v>
      </c>
      <c r="L20" s="400"/>
      <c r="M20" s="400"/>
      <c r="N20" s="400"/>
      <c r="O20" s="400"/>
      <c r="P20" s="128"/>
      <c r="Q20" s="400" t="s">
        <v>348</v>
      </c>
      <c r="R20" s="400"/>
      <c r="S20" s="400"/>
      <c r="T20" s="400"/>
      <c r="U20" s="400"/>
      <c r="V20" s="155" t="str">
        <f>IF(AND(D20="",J20="",P20=""),"―",IF(AND(P20="",J20=""),C20,IF(P20="",C20*2,C20*3)))</f>
        <v>―</v>
      </c>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row>
    <row r="21" spans="1:52" ht="20.25" customHeight="1">
      <c r="A21" s="403" t="s">
        <v>47</v>
      </c>
      <c r="B21" s="4" t="s">
        <v>282</v>
      </c>
      <c r="C21" s="403">
        <v>2</v>
      </c>
      <c r="D21" s="433"/>
      <c r="E21" s="427"/>
      <c r="F21" s="428"/>
      <c r="G21" s="428"/>
      <c r="H21" s="428"/>
      <c r="I21" s="429"/>
      <c r="J21" s="306"/>
      <c r="K21" s="400" t="s">
        <v>72</v>
      </c>
      <c r="L21" s="400"/>
      <c r="M21" s="400"/>
      <c r="N21" s="400"/>
      <c r="O21" s="400"/>
      <c r="P21" s="306"/>
      <c r="Q21" s="400" t="s">
        <v>350</v>
      </c>
      <c r="R21" s="400"/>
      <c r="S21" s="400"/>
      <c r="T21" s="400"/>
      <c r="U21" s="400"/>
      <c r="V21" s="414" t="str">
        <f>IF(AND(D21="",J21="",P21=""),"―",IF(AND(P21="",J21=""),C21,IF(P21="",C21*2,C21*3)))</f>
        <v>―</v>
      </c>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row>
    <row r="22" spans="1:52" ht="20.25" customHeight="1">
      <c r="A22" s="404"/>
      <c r="B22" s="7" t="s">
        <v>74</v>
      </c>
      <c r="C22" s="404"/>
      <c r="D22" s="434"/>
      <c r="E22" s="430"/>
      <c r="F22" s="431"/>
      <c r="G22" s="431"/>
      <c r="H22" s="431"/>
      <c r="I22" s="432"/>
      <c r="J22" s="307"/>
      <c r="K22" s="400"/>
      <c r="L22" s="400"/>
      <c r="M22" s="400"/>
      <c r="N22" s="400"/>
      <c r="O22" s="400"/>
      <c r="P22" s="307"/>
      <c r="Q22" s="400"/>
      <c r="R22" s="400"/>
      <c r="S22" s="400"/>
      <c r="T22" s="400"/>
      <c r="U22" s="400"/>
      <c r="V22" s="414"/>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row>
    <row r="23" spans="1:52" ht="20.25" customHeight="1">
      <c r="A23" s="403" t="s">
        <v>48</v>
      </c>
      <c r="B23" s="4" t="s">
        <v>75</v>
      </c>
      <c r="C23" s="403">
        <v>2</v>
      </c>
      <c r="D23" s="306"/>
      <c r="E23" s="400" t="s">
        <v>351</v>
      </c>
      <c r="F23" s="400"/>
      <c r="G23" s="400"/>
      <c r="H23" s="400"/>
      <c r="I23" s="400"/>
      <c r="J23" s="433"/>
      <c r="K23" s="427"/>
      <c r="L23" s="428"/>
      <c r="M23" s="428"/>
      <c r="N23" s="428"/>
      <c r="O23" s="429"/>
      <c r="P23" s="433"/>
      <c r="Q23" s="427"/>
      <c r="R23" s="428"/>
      <c r="S23" s="428"/>
      <c r="T23" s="428"/>
      <c r="U23" s="429"/>
      <c r="V23" s="414" t="str">
        <f>IF(AND(D23="",J23="",P23=""),"―",IF(AND(P23="",J23=""),C23,IF(P23="",C23*2,C23*3)))</f>
        <v>―</v>
      </c>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row>
    <row r="24" spans="1:52" ht="20.25" customHeight="1">
      <c r="A24" s="409"/>
      <c r="B24" s="7" t="s">
        <v>76</v>
      </c>
      <c r="C24" s="409"/>
      <c r="D24" s="307"/>
      <c r="E24" s="400"/>
      <c r="F24" s="400"/>
      <c r="G24" s="400"/>
      <c r="H24" s="400"/>
      <c r="I24" s="400"/>
      <c r="J24" s="434"/>
      <c r="K24" s="430"/>
      <c r="L24" s="431"/>
      <c r="M24" s="431"/>
      <c r="N24" s="431"/>
      <c r="O24" s="432"/>
      <c r="P24" s="434"/>
      <c r="Q24" s="430"/>
      <c r="R24" s="431"/>
      <c r="S24" s="431"/>
      <c r="T24" s="431"/>
      <c r="U24" s="432"/>
      <c r="V24" s="414"/>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row>
    <row r="25" spans="1:52" ht="20.25" customHeight="1">
      <c r="A25" s="5" t="s">
        <v>49</v>
      </c>
      <c r="B25" s="2" t="s">
        <v>77</v>
      </c>
      <c r="C25" s="3">
        <v>2</v>
      </c>
      <c r="D25" s="128"/>
      <c r="E25" s="400" t="s">
        <v>351</v>
      </c>
      <c r="F25" s="400"/>
      <c r="G25" s="400"/>
      <c r="H25" s="400"/>
      <c r="I25" s="400"/>
      <c r="J25" s="158"/>
      <c r="K25" s="424"/>
      <c r="L25" s="425"/>
      <c r="M25" s="425"/>
      <c r="N25" s="425"/>
      <c r="O25" s="426"/>
      <c r="P25" s="158"/>
      <c r="Q25" s="424"/>
      <c r="R25" s="425"/>
      <c r="S25" s="425"/>
      <c r="T25" s="425"/>
      <c r="U25" s="426"/>
      <c r="V25" s="155" t="str">
        <f aca="true" t="shared" si="0" ref="V25:V31">IF(AND(D25="",J25="",P25=""),"―",IF(AND(P25="",J25=""),C25,IF(P25="",C25*2,C25*3)))</f>
        <v>―</v>
      </c>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row>
    <row r="26" spans="1:52" ht="20.25" customHeight="1">
      <c r="A26" s="1" t="s">
        <v>51</v>
      </c>
      <c r="B26" s="8" t="s">
        <v>283</v>
      </c>
      <c r="C26" s="1">
        <v>3</v>
      </c>
      <c r="D26" s="158"/>
      <c r="E26" s="424"/>
      <c r="F26" s="425"/>
      <c r="G26" s="425"/>
      <c r="H26" s="425"/>
      <c r="I26" s="426"/>
      <c r="J26" s="128"/>
      <c r="K26" s="400" t="s">
        <v>356</v>
      </c>
      <c r="L26" s="400"/>
      <c r="M26" s="400"/>
      <c r="N26" s="400"/>
      <c r="O26" s="400"/>
      <c r="P26" s="128"/>
      <c r="Q26" s="400" t="s">
        <v>355</v>
      </c>
      <c r="R26" s="400"/>
      <c r="S26" s="400"/>
      <c r="T26" s="400"/>
      <c r="U26" s="400"/>
      <c r="V26" s="155" t="str">
        <f t="shared" si="0"/>
        <v>―</v>
      </c>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row>
    <row r="27" spans="1:52" ht="20.25" customHeight="1">
      <c r="A27" s="1" t="s">
        <v>53</v>
      </c>
      <c r="B27" s="9" t="s">
        <v>79</v>
      </c>
      <c r="C27" s="1">
        <v>2</v>
      </c>
      <c r="D27" s="128"/>
      <c r="E27" s="400" t="s">
        <v>352</v>
      </c>
      <c r="F27" s="400"/>
      <c r="G27" s="400"/>
      <c r="H27" s="400"/>
      <c r="I27" s="400"/>
      <c r="J27" s="128"/>
      <c r="K27" s="400" t="s">
        <v>353</v>
      </c>
      <c r="L27" s="400"/>
      <c r="M27" s="400"/>
      <c r="N27" s="400"/>
      <c r="O27" s="400"/>
      <c r="P27" s="128"/>
      <c r="Q27" s="400" t="s">
        <v>354</v>
      </c>
      <c r="R27" s="400"/>
      <c r="S27" s="400"/>
      <c r="T27" s="400"/>
      <c r="U27" s="400"/>
      <c r="V27" s="155" t="str">
        <f t="shared" si="0"/>
        <v>―</v>
      </c>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row>
    <row r="28" spans="1:52" ht="20.25" customHeight="1">
      <c r="A28" s="5" t="s">
        <v>54</v>
      </c>
      <c r="B28" s="9" t="s">
        <v>80</v>
      </c>
      <c r="C28" s="6">
        <v>2</v>
      </c>
      <c r="D28" s="128"/>
      <c r="E28" s="400" t="s">
        <v>352</v>
      </c>
      <c r="F28" s="400"/>
      <c r="G28" s="400"/>
      <c r="H28" s="400"/>
      <c r="I28" s="400"/>
      <c r="J28" s="128"/>
      <c r="K28" s="400" t="s">
        <v>353</v>
      </c>
      <c r="L28" s="400"/>
      <c r="M28" s="400"/>
      <c r="N28" s="400"/>
      <c r="O28" s="400"/>
      <c r="P28" s="128"/>
      <c r="Q28" s="400" t="s">
        <v>354</v>
      </c>
      <c r="R28" s="400"/>
      <c r="S28" s="400"/>
      <c r="T28" s="400"/>
      <c r="U28" s="400"/>
      <c r="V28" s="155" t="str">
        <f t="shared" si="0"/>
        <v>―</v>
      </c>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row>
    <row r="29" spans="1:52" ht="20.25" customHeight="1">
      <c r="A29" s="5" t="s">
        <v>56</v>
      </c>
      <c r="B29" s="9" t="s">
        <v>81</v>
      </c>
      <c r="C29" s="3">
        <v>1</v>
      </c>
      <c r="D29" s="128"/>
      <c r="E29" s="435" t="s">
        <v>357</v>
      </c>
      <c r="F29" s="435"/>
      <c r="G29" s="435"/>
      <c r="H29" s="435"/>
      <c r="I29" s="435"/>
      <c r="J29" s="128"/>
      <c r="K29" s="400" t="s">
        <v>358</v>
      </c>
      <c r="L29" s="400"/>
      <c r="M29" s="400"/>
      <c r="N29" s="400"/>
      <c r="O29" s="400"/>
      <c r="P29" s="128"/>
      <c r="Q29" s="400" t="s">
        <v>359</v>
      </c>
      <c r="R29" s="400"/>
      <c r="S29" s="400"/>
      <c r="T29" s="400"/>
      <c r="U29" s="400"/>
      <c r="V29" s="155" t="str">
        <f t="shared" si="0"/>
        <v>―</v>
      </c>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row>
    <row r="30" spans="1:52" ht="20.25" customHeight="1">
      <c r="A30" s="5" t="s">
        <v>57</v>
      </c>
      <c r="B30" s="2" t="s">
        <v>284</v>
      </c>
      <c r="C30" s="6">
        <v>1</v>
      </c>
      <c r="D30" s="128"/>
      <c r="E30" s="400">
        <v>1</v>
      </c>
      <c r="F30" s="400"/>
      <c r="G30" s="400"/>
      <c r="H30" s="400"/>
      <c r="I30" s="400"/>
      <c r="J30" s="128"/>
      <c r="K30" s="400">
        <v>2</v>
      </c>
      <c r="L30" s="400"/>
      <c r="M30" s="400"/>
      <c r="N30" s="400"/>
      <c r="O30" s="400"/>
      <c r="P30" s="128"/>
      <c r="Q30" s="400" t="s">
        <v>347</v>
      </c>
      <c r="R30" s="400"/>
      <c r="S30" s="400"/>
      <c r="T30" s="400"/>
      <c r="U30" s="400"/>
      <c r="V30" s="155" t="str">
        <f t="shared" si="0"/>
        <v>―</v>
      </c>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row>
    <row r="31" spans="1:52" ht="20.25" customHeight="1">
      <c r="A31" s="5" t="s">
        <v>58</v>
      </c>
      <c r="B31" s="10" t="s">
        <v>285</v>
      </c>
      <c r="C31" s="6">
        <v>2</v>
      </c>
      <c r="D31" s="128"/>
      <c r="E31" s="400" t="s">
        <v>351</v>
      </c>
      <c r="F31" s="400"/>
      <c r="G31" s="400"/>
      <c r="H31" s="400"/>
      <c r="I31" s="400"/>
      <c r="J31" s="158"/>
      <c r="K31" s="424"/>
      <c r="L31" s="425"/>
      <c r="M31" s="425"/>
      <c r="N31" s="425"/>
      <c r="O31" s="426"/>
      <c r="P31" s="158"/>
      <c r="Q31" s="424"/>
      <c r="R31" s="425"/>
      <c r="S31" s="425"/>
      <c r="T31" s="425"/>
      <c r="U31" s="426"/>
      <c r="V31" s="155" t="str">
        <f t="shared" si="0"/>
        <v>―</v>
      </c>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row>
    <row r="32" spans="1:52" ht="20.25" customHeight="1">
      <c r="A32" s="1" t="s">
        <v>176</v>
      </c>
      <c r="B32" s="10" t="s">
        <v>286</v>
      </c>
      <c r="C32" s="1">
        <v>1</v>
      </c>
      <c r="D32" s="435"/>
      <c r="E32" s="435"/>
      <c r="F32" s="435"/>
      <c r="G32" s="435"/>
      <c r="H32" s="435"/>
      <c r="I32" s="435"/>
      <c r="J32" s="157" t="s">
        <v>334</v>
      </c>
      <c r="K32" s="439"/>
      <c r="L32" s="439"/>
      <c r="M32" s="439"/>
      <c r="N32" s="439"/>
      <c r="O32" s="439"/>
      <c r="P32" s="438" t="s">
        <v>271</v>
      </c>
      <c r="Q32" s="438"/>
      <c r="R32" s="438"/>
      <c r="S32" s="438"/>
      <c r="T32" s="438"/>
      <c r="U32" s="438"/>
      <c r="V32" s="155" t="str">
        <f>IF(K32="","―",K32*C32)</f>
        <v>―</v>
      </c>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row>
    <row r="33" spans="1:52" ht="20.25" customHeight="1">
      <c r="A33" s="1" t="s">
        <v>60</v>
      </c>
      <c r="B33" s="2" t="s">
        <v>177</v>
      </c>
      <c r="C33" s="1">
        <v>3</v>
      </c>
      <c r="D33" s="158"/>
      <c r="E33" s="424"/>
      <c r="F33" s="425"/>
      <c r="G33" s="425"/>
      <c r="H33" s="425"/>
      <c r="I33" s="426"/>
      <c r="J33" s="158"/>
      <c r="K33" s="424"/>
      <c r="L33" s="425"/>
      <c r="M33" s="425"/>
      <c r="N33" s="425"/>
      <c r="O33" s="426"/>
      <c r="P33" s="59"/>
      <c r="Q33" s="436" t="s">
        <v>351</v>
      </c>
      <c r="R33" s="406"/>
      <c r="S33" s="406"/>
      <c r="T33" s="406"/>
      <c r="U33" s="437"/>
      <c r="V33" s="155" t="str">
        <f>IF(AND(D33="",J33="",P33=""),"―",IF(AND(P33="",J33=""),C33,IF(P33="",C33*2,C33*3)))</f>
        <v>―</v>
      </c>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row>
    <row r="34" spans="1:52" ht="22.5" customHeight="1">
      <c r="A34" s="405" t="s">
        <v>35</v>
      </c>
      <c r="B34" s="406"/>
      <c r="C34" s="406"/>
      <c r="D34" s="406"/>
      <c r="E34" s="406"/>
      <c r="F34" s="406"/>
      <c r="G34" s="406"/>
      <c r="H34" s="406"/>
      <c r="I34" s="407"/>
      <c r="J34" s="407"/>
      <c r="K34" s="407"/>
      <c r="L34" s="407"/>
      <c r="M34" s="407"/>
      <c r="N34" s="407"/>
      <c r="O34" s="407"/>
      <c r="P34" s="407"/>
      <c r="Q34" s="407"/>
      <c r="R34" s="407"/>
      <c r="S34" s="407"/>
      <c r="T34" s="407"/>
      <c r="U34" s="408"/>
      <c r="V34" s="155">
        <f>SUM(V13:V33)</f>
        <v>0</v>
      </c>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row>
    <row r="35" spans="1:52" ht="18" customHeight="1">
      <c r="A35" s="12"/>
      <c r="B35" s="13"/>
      <c r="C35" s="13"/>
      <c r="D35" s="13"/>
      <c r="E35" s="13"/>
      <c r="F35" s="13"/>
      <c r="G35" s="13"/>
      <c r="H35" s="13"/>
      <c r="I35" s="16"/>
      <c r="J35" s="16"/>
      <c r="K35" s="16"/>
      <c r="L35" s="16"/>
      <c r="M35" s="16"/>
      <c r="N35" s="16"/>
      <c r="O35" s="16"/>
      <c r="P35" s="16"/>
      <c r="Q35" s="16"/>
      <c r="R35" s="16"/>
      <c r="S35" s="16"/>
      <c r="T35" s="16"/>
      <c r="U35" s="16"/>
      <c r="V35" s="17"/>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row>
    <row r="36" spans="1:52" ht="12.75">
      <c r="A36" s="14" t="s">
        <v>84</v>
      </c>
      <c r="B36" s="15"/>
      <c r="C36" s="401">
        <f>V34</f>
        <v>0</v>
      </c>
      <c r="D36" s="401"/>
      <c r="E36" s="18"/>
      <c r="F36" s="18" t="s">
        <v>272</v>
      </c>
      <c r="G36" s="18"/>
      <c r="H36" s="18"/>
      <c r="I36" s="19"/>
      <c r="J36" s="19"/>
      <c r="K36" s="178">
        <f>C8</f>
      </c>
      <c r="L36" s="19" t="s">
        <v>394</v>
      </c>
      <c r="N36" s="85"/>
      <c r="O36" s="85"/>
      <c r="P36" s="85"/>
      <c r="Q36" s="85"/>
      <c r="R36" s="69"/>
      <c r="S36" s="402">
        <f>IF(C8="","",C36*1000*K36*0.8)</f>
      </c>
      <c r="T36" s="402"/>
      <c r="U36" s="402"/>
      <c r="V36" s="21" t="s">
        <v>274</v>
      </c>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row>
    <row r="37" spans="1:52" ht="12.75">
      <c r="A37" s="80"/>
      <c r="B37" s="81"/>
      <c r="C37" s="81"/>
      <c r="D37" s="81"/>
      <c r="E37" s="81"/>
      <c r="F37" s="81"/>
      <c r="G37" s="81"/>
      <c r="H37" s="81"/>
      <c r="I37" s="81"/>
      <c r="J37" s="81"/>
      <c r="K37" s="81"/>
      <c r="L37" s="81"/>
      <c r="M37" s="81"/>
      <c r="N37" s="81"/>
      <c r="O37" s="81"/>
      <c r="P37" s="81"/>
      <c r="Q37" s="81"/>
      <c r="R37" s="81"/>
      <c r="S37" s="81"/>
      <c r="T37" s="81"/>
      <c r="U37" s="81"/>
      <c r="V37" s="82"/>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row>
    <row r="38" spans="1:52" ht="12.75">
      <c r="A38" s="140"/>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row>
    <row r="39" spans="1:52" ht="12.75">
      <c r="A39" s="140"/>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row>
    <row r="40" spans="1:52" ht="12.75">
      <c r="A40" s="140"/>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row>
    <row r="41" spans="1:52" ht="12.75">
      <c r="A41" s="140"/>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row>
    <row r="42" spans="1:52" ht="12.75">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row>
    <row r="43" spans="1:52" ht="12.75">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row>
    <row r="44" spans="1:52" ht="12.75">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row>
    <row r="45" spans="1:52" ht="12.75">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row>
    <row r="46" spans="1:52" ht="12.75">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row>
    <row r="47" spans="1:52" ht="12.75">
      <c r="A47" s="140"/>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row>
    <row r="48" spans="1:52" ht="12.75">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row>
    <row r="49" spans="1:52" ht="12.75">
      <c r="A49" s="140"/>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row>
    <row r="50" spans="1:52" ht="12.75">
      <c r="A50" s="140"/>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row>
    <row r="51" spans="1:52" ht="12.7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row>
    <row r="52" spans="1:52" ht="12.75">
      <c r="A52" s="140"/>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row>
    <row r="53" spans="1:52" ht="12.75">
      <c r="A53" s="140"/>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row>
    <row r="54" spans="1:52" ht="12.75">
      <c r="A54" s="140"/>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row>
    <row r="55" spans="1:52" ht="12.75">
      <c r="A55" s="140"/>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row>
    <row r="56" spans="1:52" ht="12.75">
      <c r="A56" s="140"/>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row>
    <row r="57" spans="1:52" ht="12.75">
      <c r="A57" s="140"/>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row>
    <row r="58" spans="1:52" ht="12.75">
      <c r="A58" s="140"/>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row>
    <row r="59" spans="1:52" ht="12.75">
      <c r="A59" s="140"/>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row>
    <row r="60" spans="1:52" ht="12.75">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row>
    <row r="61" spans="1:52" ht="12.75">
      <c r="A61" s="140"/>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row>
    <row r="62" spans="1:52" ht="12.75">
      <c r="A62" s="140"/>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row>
    <row r="63" spans="1:52" ht="12.75">
      <c r="A63" s="140"/>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row>
    <row r="64" spans="1:52" ht="12.75">
      <c r="A64" s="140"/>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row>
    <row r="65" spans="1:52" ht="12.75">
      <c r="A65" s="140"/>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row>
    <row r="66" spans="1:52" ht="12.75">
      <c r="A66" s="140"/>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row>
    <row r="67" spans="1:52" ht="12.75">
      <c r="A67" s="140"/>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row>
    <row r="68" spans="1:52" ht="12.75">
      <c r="A68" s="140"/>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row>
    <row r="69" spans="1:52" ht="12.75">
      <c r="A69" s="140"/>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row>
    <row r="70" spans="1:52" ht="12.75">
      <c r="A70" s="140"/>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row>
    <row r="71" spans="1:52" ht="12.75">
      <c r="A71" s="140"/>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row>
    <row r="72" spans="1:52" ht="12.75">
      <c r="A72" s="140"/>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row>
    <row r="73" spans="1:52" ht="12.75">
      <c r="A73" s="140"/>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row>
    <row r="74" spans="1:52" ht="12.75">
      <c r="A74" s="140"/>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row>
    <row r="75" spans="1:52" ht="12.75">
      <c r="A75" s="140"/>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row>
    <row r="76" spans="1:52" ht="12.75">
      <c r="A76" s="140"/>
      <c r="B76" s="140"/>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row>
    <row r="77" spans="1:52" ht="12.75">
      <c r="A77" s="140"/>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row>
    <row r="78" spans="1:52" ht="12.75">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row>
    <row r="79" spans="1:52" ht="12.75">
      <c r="A79" s="140"/>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row>
    <row r="80" spans="1:52" ht="12.75">
      <c r="A80" s="140"/>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row>
    <row r="81" spans="1:52" ht="12.75">
      <c r="A81" s="140"/>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row>
    <row r="82" spans="1:52" ht="12.75">
      <c r="A82" s="140"/>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row>
    <row r="83" spans="1:52" ht="12.75">
      <c r="A83" s="140"/>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row>
    <row r="84" spans="1:52" ht="12.75">
      <c r="A84" s="140"/>
      <c r="B84" s="140"/>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row>
    <row r="85" spans="1:52" ht="12.75">
      <c r="A85" s="140"/>
      <c r="B85" s="140"/>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row>
    <row r="86" spans="1:52" ht="12.75">
      <c r="A86" s="140"/>
      <c r="B86" s="140"/>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row>
    <row r="87" spans="1:52" ht="12.75">
      <c r="A87" s="140"/>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row>
    <row r="88" spans="1:52" ht="12.75">
      <c r="A88" s="140"/>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row>
    <row r="89" spans="1:52" ht="12.75">
      <c r="A89" s="140"/>
      <c r="B89" s="140"/>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row>
    <row r="90" spans="1:52" ht="12.75">
      <c r="A90" s="140"/>
      <c r="B90" s="140"/>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row>
    <row r="91" spans="1:52" ht="12.75">
      <c r="A91" s="140"/>
      <c r="B91" s="140"/>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row>
    <row r="92" spans="1:52" ht="12.75">
      <c r="A92" s="140"/>
      <c r="B92" s="140"/>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row>
    <row r="93" spans="1:52" ht="12.75">
      <c r="A93" s="140"/>
      <c r="B93" s="140"/>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row>
    <row r="94" spans="1:52" ht="12.75">
      <c r="A94" s="140"/>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row>
    <row r="95" spans="1:52" ht="12.75">
      <c r="A95" s="140"/>
      <c r="B95" s="140"/>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row>
    <row r="96" spans="1:52" ht="12.75">
      <c r="A96" s="140"/>
      <c r="B96" s="140"/>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row>
    <row r="97" spans="1:52" ht="12.75">
      <c r="A97" s="140"/>
      <c r="B97" s="140"/>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0"/>
    </row>
    <row r="98" spans="1:52" ht="12.75">
      <c r="A98" s="140"/>
      <c r="B98" s="140"/>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0"/>
    </row>
    <row r="99" spans="1:52" ht="12.75">
      <c r="A99" s="140"/>
      <c r="B99" s="140"/>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row>
    <row r="100" spans="1:52" ht="12.75">
      <c r="A100" s="140"/>
      <c r="B100" s="140"/>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row>
    <row r="101" spans="1:52" ht="12.75">
      <c r="A101" s="140"/>
      <c r="B101" s="14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row>
    <row r="102" spans="1:52" ht="12.75">
      <c r="A102" s="140"/>
      <c r="B102" s="140"/>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row>
    <row r="103" spans="1:52" ht="12.75">
      <c r="A103" s="140"/>
      <c r="B103" s="140"/>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0"/>
      <c r="AZ103" s="140"/>
    </row>
    <row r="104" spans="1:52" ht="12.75">
      <c r="A104" s="140"/>
      <c r="B104" s="140"/>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c r="AY104" s="140"/>
      <c r="AZ104" s="140"/>
    </row>
    <row r="105" spans="1:52" ht="12.75">
      <c r="A105" s="140"/>
      <c r="B105" s="140"/>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c r="AY105" s="140"/>
      <c r="AZ105" s="140"/>
    </row>
    <row r="106" spans="1:52" ht="12.75">
      <c r="A106" s="140"/>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row>
    <row r="107" spans="1:52" ht="12.75">
      <c r="A107" s="140"/>
      <c r="B107" s="140"/>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row>
    <row r="108" spans="1:52" ht="12.75">
      <c r="A108" s="140"/>
      <c r="B108" s="140"/>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row>
    <row r="109" spans="1:52" ht="12.75">
      <c r="A109" s="140"/>
      <c r="B109" s="140"/>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140"/>
    </row>
  </sheetData>
  <sheetProtection password="DDF3" sheet="1"/>
  <protectedRanges>
    <protectedRange sqref="A6:A7" name="治験依頼者入力箇所"/>
    <protectedRange sqref="J16 K32:O32" name="治験管理経費_1"/>
  </protectedRanges>
  <mergeCells count="97">
    <mergeCell ref="M1:O1"/>
    <mergeCell ref="P1:V1"/>
    <mergeCell ref="M2:O3"/>
    <mergeCell ref="P2:V2"/>
    <mergeCell ref="P3:V3"/>
    <mergeCell ref="P4:V4"/>
    <mergeCell ref="M4:O4"/>
    <mergeCell ref="A6:B6"/>
    <mergeCell ref="C6:V6"/>
    <mergeCell ref="A7:B7"/>
    <mergeCell ref="C7:V7"/>
    <mergeCell ref="A8:B8"/>
    <mergeCell ref="C8:D8"/>
    <mergeCell ref="A10:B12"/>
    <mergeCell ref="C10:C12"/>
    <mergeCell ref="D10:V10"/>
    <mergeCell ref="D11:I11"/>
    <mergeCell ref="J11:O11"/>
    <mergeCell ref="P11:U11"/>
    <mergeCell ref="V11:V12"/>
    <mergeCell ref="E12:G12"/>
    <mergeCell ref="K12:M12"/>
    <mergeCell ref="Q12:S12"/>
    <mergeCell ref="E13:I13"/>
    <mergeCell ref="K13:O13"/>
    <mergeCell ref="Q13:U13"/>
    <mergeCell ref="E14:I14"/>
    <mergeCell ref="K14:O14"/>
    <mergeCell ref="Q14:U14"/>
    <mergeCell ref="A15:A16"/>
    <mergeCell ref="B15:B16"/>
    <mergeCell ref="C15:C16"/>
    <mergeCell ref="E15:I15"/>
    <mergeCell ref="K15:O15"/>
    <mergeCell ref="Q15:U15"/>
    <mergeCell ref="D16:I16"/>
    <mergeCell ref="P16:U16"/>
    <mergeCell ref="E17:I17"/>
    <mergeCell ref="K17:O17"/>
    <mergeCell ref="Q17:U17"/>
    <mergeCell ref="E18:I18"/>
    <mergeCell ref="K18:O18"/>
    <mergeCell ref="Q18:U18"/>
    <mergeCell ref="E19:I19"/>
    <mergeCell ref="K19:O19"/>
    <mergeCell ref="Q19:U19"/>
    <mergeCell ref="E20:I20"/>
    <mergeCell ref="K20:O20"/>
    <mergeCell ref="Q20:U20"/>
    <mergeCell ref="A21:A22"/>
    <mergeCell ref="C21:C22"/>
    <mergeCell ref="D21:D22"/>
    <mergeCell ref="E21:I22"/>
    <mergeCell ref="J21:J22"/>
    <mergeCell ref="K21:O22"/>
    <mergeCell ref="P21:P22"/>
    <mergeCell ref="Q21:U22"/>
    <mergeCell ref="V21:V22"/>
    <mergeCell ref="A23:A24"/>
    <mergeCell ref="C23:C24"/>
    <mergeCell ref="D23:D24"/>
    <mergeCell ref="E23:I24"/>
    <mergeCell ref="J23:J24"/>
    <mergeCell ref="K23:O24"/>
    <mergeCell ref="P23:P24"/>
    <mergeCell ref="Q23:U24"/>
    <mergeCell ref="V23:V24"/>
    <mergeCell ref="E25:I25"/>
    <mergeCell ref="K25:O25"/>
    <mergeCell ref="Q25:U25"/>
    <mergeCell ref="E26:I26"/>
    <mergeCell ref="K26:O26"/>
    <mergeCell ref="Q26:U26"/>
    <mergeCell ref="E27:I27"/>
    <mergeCell ref="K27:O27"/>
    <mergeCell ref="Q27:U27"/>
    <mergeCell ref="E28:I28"/>
    <mergeCell ref="K28:O28"/>
    <mergeCell ref="Q28:U28"/>
    <mergeCell ref="E29:I29"/>
    <mergeCell ref="K29:O29"/>
    <mergeCell ref="Q29:U29"/>
    <mergeCell ref="E30:I30"/>
    <mergeCell ref="K30:O30"/>
    <mergeCell ref="Q30:U30"/>
    <mergeCell ref="E31:I31"/>
    <mergeCell ref="K31:O31"/>
    <mergeCell ref="Q31:U31"/>
    <mergeCell ref="D32:I32"/>
    <mergeCell ref="K32:O32"/>
    <mergeCell ref="P32:U32"/>
    <mergeCell ref="E33:I33"/>
    <mergeCell ref="K33:O33"/>
    <mergeCell ref="Q33:U33"/>
    <mergeCell ref="A34:U34"/>
    <mergeCell ref="C36:D36"/>
    <mergeCell ref="S36:U36"/>
  </mergeCells>
  <dataValidations count="1">
    <dataValidation type="list" allowBlank="1" showInputMessage="1" showErrorMessage="1" sqref="D13:D14 J13:J14 P13:P14 D17:D18 P17:P21 J17:J21 P33 D23 D25 P26:P30 J26:J30 D27:D31">
      <formula1>",〇"</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B2:D23"/>
  <sheetViews>
    <sheetView zoomScalePageLayoutView="0" workbookViewId="0" topLeftCell="A31">
      <selection activeCell="F20" sqref="F20"/>
    </sheetView>
  </sheetViews>
  <sheetFormatPr defaultColWidth="9.00390625" defaultRowHeight="13.5"/>
  <cols>
    <col min="1" max="1" width="3.75390625" style="36" customWidth="1"/>
    <col min="2" max="2" width="3.625" style="36" customWidth="1"/>
    <col min="3" max="3" width="23.125" style="36" bestFit="1" customWidth="1"/>
    <col min="4" max="4" width="78.125" style="36" customWidth="1"/>
    <col min="5" max="16384" width="9.00390625" style="36" customWidth="1"/>
  </cols>
  <sheetData>
    <row r="2" spans="2:4" ht="31.5" customHeight="1">
      <c r="B2" s="445" t="s">
        <v>139</v>
      </c>
      <c r="C2" s="480"/>
      <c r="D2" s="446"/>
    </row>
    <row r="3" spans="2:4" ht="84" customHeight="1">
      <c r="B3" s="65" t="s">
        <v>93</v>
      </c>
      <c r="C3" s="77" t="s">
        <v>91</v>
      </c>
      <c r="D3" s="87" t="s">
        <v>376</v>
      </c>
    </row>
    <row r="4" spans="2:4" ht="54.75" customHeight="1">
      <c r="B4" s="62" t="s">
        <v>94</v>
      </c>
      <c r="C4" s="77" t="s">
        <v>89</v>
      </c>
      <c r="D4" s="87" t="s">
        <v>200</v>
      </c>
    </row>
    <row r="5" spans="2:4" ht="64.5" customHeight="1">
      <c r="B5" s="65" t="s">
        <v>95</v>
      </c>
      <c r="C5" s="164" t="s">
        <v>388</v>
      </c>
      <c r="D5" s="87" t="s">
        <v>374</v>
      </c>
    </row>
    <row r="6" spans="2:4" ht="74.25" customHeight="1">
      <c r="B6" s="65" t="s">
        <v>96</v>
      </c>
      <c r="C6" s="77" t="s">
        <v>169</v>
      </c>
      <c r="D6" s="87" t="s">
        <v>371</v>
      </c>
    </row>
    <row r="7" spans="2:4" ht="54.75" customHeight="1">
      <c r="B7" s="65" t="s">
        <v>97</v>
      </c>
      <c r="C7" s="77" t="s">
        <v>105</v>
      </c>
      <c r="D7" s="87" t="s">
        <v>141</v>
      </c>
    </row>
    <row r="8" spans="2:4" ht="54.75" customHeight="1">
      <c r="B8" s="65" t="s">
        <v>98</v>
      </c>
      <c r="C8" s="77" t="s">
        <v>111</v>
      </c>
      <c r="D8" s="87" t="s">
        <v>276</v>
      </c>
    </row>
    <row r="9" spans="2:4" ht="74.25" customHeight="1">
      <c r="B9" s="65" t="s">
        <v>99</v>
      </c>
      <c r="C9" s="77" t="s">
        <v>182</v>
      </c>
      <c r="D9" s="87" t="s">
        <v>365</v>
      </c>
    </row>
    <row r="10" spans="2:4" ht="54.75" customHeight="1">
      <c r="B10" s="65" t="s">
        <v>100</v>
      </c>
      <c r="C10" s="89" t="s">
        <v>184</v>
      </c>
      <c r="D10" s="87" t="s">
        <v>366</v>
      </c>
    </row>
    <row r="11" spans="2:4" ht="64.5" customHeight="1">
      <c r="B11" s="65" t="s">
        <v>101</v>
      </c>
      <c r="C11" s="77" t="s">
        <v>106</v>
      </c>
      <c r="D11" s="87" t="s">
        <v>377</v>
      </c>
    </row>
    <row r="12" spans="2:4" ht="84" customHeight="1">
      <c r="B12" s="65" t="s">
        <v>102</v>
      </c>
      <c r="C12" s="77" t="s">
        <v>372</v>
      </c>
      <c r="D12" s="87" t="s">
        <v>375</v>
      </c>
    </row>
    <row r="13" spans="2:4" ht="64.5" customHeight="1">
      <c r="B13" s="65" t="s">
        <v>103</v>
      </c>
      <c r="C13" s="77" t="s">
        <v>188</v>
      </c>
      <c r="D13" s="87" t="s">
        <v>362</v>
      </c>
    </row>
    <row r="14" spans="2:4" ht="64.5" customHeight="1">
      <c r="B14" s="65" t="s">
        <v>104</v>
      </c>
      <c r="C14" s="77" t="s">
        <v>364</v>
      </c>
      <c r="D14" s="87" t="s">
        <v>363</v>
      </c>
    </row>
    <row r="15" spans="2:4" ht="64.5" customHeight="1">
      <c r="B15" s="65" t="s">
        <v>112</v>
      </c>
      <c r="C15" s="77" t="s">
        <v>107</v>
      </c>
      <c r="D15" s="87" t="s">
        <v>378</v>
      </c>
    </row>
    <row r="16" spans="2:4" ht="64.5" customHeight="1">
      <c r="B16" s="65" t="s">
        <v>170</v>
      </c>
      <c r="C16" s="77" t="s">
        <v>108</v>
      </c>
      <c r="D16" s="88" t="s">
        <v>379</v>
      </c>
    </row>
    <row r="17" spans="2:4" ht="54.75" customHeight="1">
      <c r="B17" s="65" t="s">
        <v>179</v>
      </c>
      <c r="C17" s="77" t="s">
        <v>110</v>
      </c>
      <c r="D17" s="87" t="s">
        <v>402</v>
      </c>
    </row>
    <row r="18" spans="2:4" ht="54.75" customHeight="1">
      <c r="B18" s="65" t="s">
        <v>180</v>
      </c>
      <c r="C18" s="77" t="s">
        <v>109</v>
      </c>
      <c r="D18" s="87" t="s">
        <v>277</v>
      </c>
    </row>
    <row r="19" spans="2:4" ht="64.5" customHeight="1">
      <c r="B19" s="65" t="s">
        <v>181</v>
      </c>
      <c r="C19" s="77" t="s">
        <v>178</v>
      </c>
      <c r="D19" s="87" t="s">
        <v>183</v>
      </c>
    </row>
    <row r="20" spans="2:4" ht="40.5" customHeight="1">
      <c r="B20" s="454" t="s">
        <v>398</v>
      </c>
      <c r="C20" s="481" t="s">
        <v>397</v>
      </c>
      <c r="D20" s="482" t="s">
        <v>399</v>
      </c>
    </row>
    <row r="21" spans="2:4" ht="12.75">
      <c r="B21" s="454"/>
      <c r="C21" s="481"/>
      <c r="D21" s="482"/>
    </row>
    <row r="22" spans="2:4" ht="12.75">
      <c r="B22" s="454"/>
      <c r="C22" s="481"/>
      <c r="D22" s="482"/>
    </row>
    <row r="23" spans="2:4" ht="12.75">
      <c r="B23" s="454"/>
      <c r="C23" s="481"/>
      <c r="D23" s="482"/>
    </row>
  </sheetData>
  <sheetProtection password="DDF3" sheet="1"/>
  <mergeCells count="4">
    <mergeCell ref="B2:D2"/>
    <mergeCell ref="B20:B23"/>
    <mergeCell ref="C20:C23"/>
    <mergeCell ref="D20:D23"/>
  </mergeCells>
  <printOptions horizontalCentered="1"/>
  <pageMargins left="0.7086614173228347" right="0.7086614173228347" top="0.7874015748031497" bottom="0.5905511811023623" header="0.31496062992125984" footer="0.31496062992125984"/>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cssc-zimu03</cp:lastModifiedBy>
  <cp:lastPrinted>2022-03-11T05:53:11Z</cp:lastPrinted>
  <dcterms:created xsi:type="dcterms:W3CDTF">2004-12-10T04:38:41Z</dcterms:created>
  <dcterms:modified xsi:type="dcterms:W3CDTF">2023-05-27T05:58:24Z</dcterms:modified>
  <cp:category/>
  <cp:version/>
  <cp:contentType/>
  <cp:contentStatus/>
</cp:coreProperties>
</file>